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arostka\Desktop\"/>
    </mc:Choice>
  </mc:AlternateContent>
  <xr:revisionPtr revIDLastSave="0" documentId="8_{5EC0F82D-9F28-4330-9BDC-74B6CC575B3A}" xr6:coauthVersionLast="45" xr6:coauthVersionMax="45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Pokyny pro vyplnění" sheetId="11" state="hidden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Pol'!$A$1:$Q$138</definedName>
    <definedName name="_xlnm.Print_Area" localSheetId="1">Stavba!$A$1:$J$61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1" l="1"/>
  <c r="I18" i="1"/>
  <c r="I20" i="1"/>
  <c r="G136" i="12" l="1"/>
  <c r="G135" i="12" l="1"/>
  <c r="G134" i="12" s="1"/>
  <c r="G133" i="12"/>
  <c r="G132" i="12"/>
  <c r="G130" i="12"/>
  <c r="G128" i="12"/>
  <c r="G125" i="12"/>
  <c r="G123" i="12"/>
  <c r="G122" i="12"/>
  <c r="G116" i="12"/>
  <c r="G115" i="12"/>
  <c r="G113" i="12"/>
  <c r="G112" i="12"/>
  <c r="G108" i="12"/>
  <c r="G104" i="12"/>
  <c r="G100" i="12"/>
  <c r="G101" i="12"/>
  <c r="G102" i="12"/>
  <c r="G99" i="12"/>
  <c r="G97" i="12"/>
  <c r="G91" i="12"/>
  <c r="G92" i="12"/>
  <c r="G93" i="12"/>
  <c r="G94" i="12"/>
  <c r="G90" i="12"/>
  <c r="G88" i="12"/>
  <c r="G86" i="12"/>
  <c r="G84" i="12"/>
  <c r="G81" i="12"/>
  <c r="G82" i="12"/>
  <c r="G80" i="12"/>
  <c r="G76" i="12"/>
  <c r="G72" i="12"/>
  <c r="G69" i="12"/>
  <c r="G65" i="12"/>
  <c r="G64" i="12"/>
  <c r="G61" i="12"/>
  <c r="G58" i="12"/>
  <c r="G54" i="12"/>
  <c r="G52" i="12"/>
  <c r="G47" i="12"/>
  <c r="G48" i="12"/>
  <c r="G49" i="12"/>
  <c r="G50" i="12"/>
  <c r="G46" i="12"/>
  <c r="G41" i="12"/>
  <c r="G42" i="12"/>
  <c r="G40" i="12"/>
  <c r="G33" i="12"/>
  <c r="G32" i="12"/>
  <c r="G30" i="12"/>
  <c r="G29" i="12"/>
  <c r="G22" i="12"/>
  <c r="G20" i="12"/>
  <c r="G17" i="12"/>
  <c r="G10" i="12"/>
  <c r="G11" i="12"/>
  <c r="G12" i="12"/>
  <c r="G13" i="12"/>
  <c r="G14" i="12"/>
  <c r="G9" i="12"/>
  <c r="G131" i="12" l="1"/>
  <c r="I59" i="1" s="1"/>
  <c r="AW126" i="12"/>
  <c r="AW120" i="12"/>
  <c r="AW119" i="12"/>
  <c r="AW118" i="12"/>
  <c r="AW117" i="12"/>
  <c r="AW110" i="12"/>
  <c r="AW109" i="12"/>
  <c r="AW106" i="12"/>
  <c r="AW105" i="12"/>
  <c r="AW103" i="12"/>
  <c r="AW98" i="12"/>
  <c r="AW95" i="12"/>
  <c r="AW89" i="12"/>
  <c r="AW87" i="12"/>
  <c r="AW85" i="12"/>
  <c r="AW79" i="12"/>
  <c r="AW78" i="12"/>
  <c r="AW77" i="12"/>
  <c r="AW75" i="12"/>
  <c r="AW74" i="12"/>
  <c r="AW73" i="12"/>
  <c r="AW71" i="12"/>
  <c r="AW70" i="12"/>
  <c r="AW67" i="12"/>
  <c r="AW66" i="12"/>
  <c r="AW63" i="12"/>
  <c r="AW62" i="12"/>
  <c r="AW60" i="12"/>
  <c r="AW59" i="12"/>
  <c r="AW56" i="12"/>
  <c r="AW55" i="12"/>
  <c r="AW53" i="12"/>
  <c r="AW51" i="12"/>
  <c r="AW45" i="12"/>
  <c r="AW44" i="12"/>
  <c r="AW43" i="12"/>
  <c r="AW39" i="12"/>
  <c r="AW38" i="12"/>
  <c r="AW37" i="12"/>
  <c r="AW36" i="12"/>
  <c r="AW34" i="12"/>
  <c r="AW31" i="12"/>
  <c r="AW28" i="12"/>
  <c r="AW27" i="12"/>
  <c r="AW26" i="12"/>
  <c r="AW25" i="12"/>
  <c r="AW24" i="12"/>
  <c r="AW23" i="12"/>
  <c r="AW21" i="12"/>
  <c r="AW19" i="12"/>
  <c r="AW18" i="12"/>
  <c r="AW16" i="12"/>
  <c r="AW15" i="12"/>
  <c r="G8" i="12"/>
  <c r="I47" i="1" s="1"/>
  <c r="I9" i="12"/>
  <c r="K9" i="12"/>
  <c r="M9" i="12"/>
  <c r="Q9" i="12"/>
  <c r="I10" i="12"/>
  <c r="K10" i="12"/>
  <c r="M10" i="12"/>
  <c r="Q10" i="12"/>
  <c r="I11" i="12"/>
  <c r="K11" i="12"/>
  <c r="M11" i="12"/>
  <c r="Q11" i="12"/>
  <c r="I12" i="12"/>
  <c r="K12" i="12"/>
  <c r="M12" i="12"/>
  <c r="Q12" i="12"/>
  <c r="I13" i="12"/>
  <c r="K13" i="12"/>
  <c r="M13" i="12"/>
  <c r="Q13" i="12"/>
  <c r="I14" i="12"/>
  <c r="K14" i="12"/>
  <c r="M14" i="12"/>
  <c r="Q14" i="12"/>
  <c r="I17" i="12"/>
  <c r="K17" i="12"/>
  <c r="M17" i="12"/>
  <c r="Q17" i="12"/>
  <c r="I20" i="12"/>
  <c r="K20" i="12"/>
  <c r="M20" i="12"/>
  <c r="Q20" i="12"/>
  <c r="I22" i="12"/>
  <c r="K22" i="12"/>
  <c r="M22" i="12"/>
  <c r="Q22" i="12"/>
  <c r="I29" i="12"/>
  <c r="K29" i="12"/>
  <c r="M29" i="12"/>
  <c r="Q29" i="12"/>
  <c r="I30" i="12"/>
  <c r="K30" i="12"/>
  <c r="M30" i="12"/>
  <c r="Q30" i="12"/>
  <c r="I32" i="12"/>
  <c r="K32" i="12"/>
  <c r="M32" i="12"/>
  <c r="Q32" i="12"/>
  <c r="I33" i="12"/>
  <c r="K33" i="12"/>
  <c r="M33" i="12"/>
  <c r="Q33" i="12"/>
  <c r="I40" i="12"/>
  <c r="K40" i="12"/>
  <c r="M40" i="12"/>
  <c r="Q40" i="12"/>
  <c r="I41" i="12"/>
  <c r="K41" i="12"/>
  <c r="M41" i="12"/>
  <c r="Q41" i="12"/>
  <c r="I42" i="12"/>
  <c r="K42" i="12"/>
  <c r="M42" i="12"/>
  <c r="Q42" i="12"/>
  <c r="I46" i="12"/>
  <c r="K46" i="12"/>
  <c r="M46" i="12"/>
  <c r="Q46" i="12"/>
  <c r="I47" i="12"/>
  <c r="K47" i="12"/>
  <c r="M47" i="12"/>
  <c r="Q47" i="12"/>
  <c r="I48" i="12"/>
  <c r="K48" i="12"/>
  <c r="M48" i="12"/>
  <c r="Q48" i="12"/>
  <c r="I49" i="12"/>
  <c r="K49" i="12"/>
  <c r="M49" i="12"/>
  <c r="Q49" i="12"/>
  <c r="I50" i="12"/>
  <c r="K50" i="12"/>
  <c r="M50" i="12"/>
  <c r="Q50" i="12"/>
  <c r="I52" i="12"/>
  <c r="K52" i="12"/>
  <c r="M52" i="12"/>
  <c r="Q52" i="12"/>
  <c r="I54" i="12"/>
  <c r="K54" i="12"/>
  <c r="M54" i="12"/>
  <c r="Q54" i="12"/>
  <c r="G57" i="12"/>
  <c r="I48" i="1" s="1"/>
  <c r="I58" i="12"/>
  <c r="K58" i="12"/>
  <c r="M58" i="12"/>
  <c r="Q58" i="12"/>
  <c r="I61" i="12"/>
  <c r="K61" i="12"/>
  <c r="M61" i="12"/>
  <c r="Q61" i="12"/>
  <c r="I64" i="12"/>
  <c r="K64" i="12"/>
  <c r="M64" i="12"/>
  <c r="Q64" i="12"/>
  <c r="I65" i="12"/>
  <c r="K65" i="12"/>
  <c r="M65" i="12"/>
  <c r="Q65" i="12"/>
  <c r="G68" i="12"/>
  <c r="I49" i="1" s="1"/>
  <c r="I69" i="12"/>
  <c r="K69" i="12"/>
  <c r="M69" i="12"/>
  <c r="Q69" i="12"/>
  <c r="I72" i="12"/>
  <c r="K72" i="12"/>
  <c r="M72" i="12"/>
  <c r="Q72" i="12"/>
  <c r="I76" i="12"/>
  <c r="K76" i="12"/>
  <c r="M76" i="12"/>
  <c r="Q76" i="12"/>
  <c r="I80" i="12"/>
  <c r="K80" i="12"/>
  <c r="M80" i="12"/>
  <c r="Q80" i="12"/>
  <c r="I81" i="12"/>
  <c r="K81" i="12"/>
  <c r="M81" i="12"/>
  <c r="Q81" i="12"/>
  <c r="I82" i="12"/>
  <c r="K82" i="12"/>
  <c r="M82" i="12"/>
  <c r="Q82" i="12"/>
  <c r="G83" i="12"/>
  <c r="I50" i="1" s="1"/>
  <c r="I84" i="12"/>
  <c r="K84" i="12"/>
  <c r="M84" i="12"/>
  <c r="Q84" i="12"/>
  <c r="I86" i="12"/>
  <c r="K86" i="12"/>
  <c r="M86" i="12"/>
  <c r="Q86" i="12"/>
  <c r="I88" i="12"/>
  <c r="K88" i="12"/>
  <c r="M88" i="12"/>
  <c r="Q88" i="12"/>
  <c r="I90" i="12"/>
  <c r="K90" i="12"/>
  <c r="M90" i="12"/>
  <c r="Q90" i="12"/>
  <c r="I91" i="12"/>
  <c r="K91" i="12"/>
  <c r="M91" i="12"/>
  <c r="Q91" i="12"/>
  <c r="I92" i="12"/>
  <c r="K92" i="12"/>
  <c r="M92" i="12"/>
  <c r="Q92" i="12"/>
  <c r="I93" i="12"/>
  <c r="K93" i="12"/>
  <c r="M93" i="12"/>
  <c r="Q93" i="12"/>
  <c r="I94" i="12"/>
  <c r="K94" i="12"/>
  <c r="M94" i="12"/>
  <c r="Q94" i="12"/>
  <c r="G96" i="12"/>
  <c r="I51" i="1" s="1"/>
  <c r="I97" i="12"/>
  <c r="K97" i="12"/>
  <c r="M97" i="12"/>
  <c r="Q97" i="12"/>
  <c r="I99" i="12"/>
  <c r="K99" i="12"/>
  <c r="M99" i="12"/>
  <c r="Q99" i="12"/>
  <c r="I100" i="12"/>
  <c r="K100" i="12"/>
  <c r="M100" i="12"/>
  <c r="Q100" i="12"/>
  <c r="I101" i="12"/>
  <c r="K101" i="12"/>
  <c r="M101" i="12"/>
  <c r="Q101" i="12"/>
  <c r="I102" i="12"/>
  <c r="K102" i="12"/>
  <c r="M102" i="12"/>
  <c r="Q102" i="12"/>
  <c r="I104" i="12"/>
  <c r="K104" i="12"/>
  <c r="M104" i="12"/>
  <c r="Q104" i="12"/>
  <c r="G107" i="12"/>
  <c r="I52" i="1" s="1"/>
  <c r="I108" i="12"/>
  <c r="I107" i="12" s="1"/>
  <c r="K108" i="12"/>
  <c r="K107" i="12" s="1"/>
  <c r="M108" i="12"/>
  <c r="M107" i="12" s="1"/>
  <c r="Q108" i="12"/>
  <c r="Q107" i="12" s="1"/>
  <c r="G111" i="12"/>
  <c r="I53" i="1" s="1"/>
  <c r="I112" i="12"/>
  <c r="K112" i="12"/>
  <c r="M112" i="12"/>
  <c r="Q112" i="12"/>
  <c r="I113" i="12"/>
  <c r="K113" i="12"/>
  <c r="M113" i="12"/>
  <c r="Q113" i="12"/>
  <c r="Q111" i="12" s="1"/>
  <c r="G114" i="12"/>
  <c r="I54" i="1" s="1"/>
  <c r="I115" i="12"/>
  <c r="K115" i="12"/>
  <c r="M115" i="12"/>
  <c r="Q115" i="12"/>
  <c r="I116" i="12"/>
  <c r="K116" i="12"/>
  <c r="M116" i="12"/>
  <c r="Q116" i="12"/>
  <c r="G121" i="12"/>
  <c r="I55" i="1" s="1"/>
  <c r="I122" i="12"/>
  <c r="K122" i="12"/>
  <c r="M122" i="12"/>
  <c r="Q122" i="12"/>
  <c r="I123" i="12"/>
  <c r="K123" i="12"/>
  <c r="M123" i="12"/>
  <c r="Q123" i="12"/>
  <c r="G124" i="12"/>
  <c r="I56" i="1" s="1"/>
  <c r="I125" i="12"/>
  <c r="I124" i="12" s="1"/>
  <c r="K125" i="12"/>
  <c r="K124" i="12" s="1"/>
  <c r="M125" i="12"/>
  <c r="M124" i="12" s="1"/>
  <c r="Q125" i="12"/>
  <c r="Q124" i="12" s="1"/>
  <c r="G127" i="12"/>
  <c r="I57" i="1" s="1"/>
  <c r="I128" i="12"/>
  <c r="I127" i="12" s="1"/>
  <c r="K128" i="12"/>
  <c r="K127" i="12" s="1"/>
  <c r="M128" i="12"/>
  <c r="M127" i="12" s="1"/>
  <c r="Q128" i="12"/>
  <c r="Q127" i="12" s="1"/>
  <c r="G129" i="12"/>
  <c r="I58" i="1" s="1"/>
  <c r="I130" i="12"/>
  <c r="I129" i="12" s="1"/>
  <c r="K130" i="12"/>
  <c r="K129" i="12" s="1"/>
  <c r="M130" i="12"/>
  <c r="M129" i="12" s="1"/>
  <c r="Q130" i="12"/>
  <c r="Q129" i="12" s="1"/>
  <c r="I132" i="12"/>
  <c r="K132" i="12"/>
  <c r="M132" i="12"/>
  <c r="Q132" i="12"/>
  <c r="I133" i="12"/>
  <c r="K133" i="12"/>
  <c r="M133" i="12"/>
  <c r="Q133" i="12"/>
  <c r="I135" i="12"/>
  <c r="K135" i="12"/>
  <c r="M135" i="12"/>
  <c r="Q135" i="12"/>
  <c r="I136" i="12"/>
  <c r="K136" i="12"/>
  <c r="M136" i="12"/>
  <c r="Q136" i="12"/>
  <c r="F40" i="1"/>
  <c r="G40" i="1"/>
  <c r="H40" i="1"/>
  <c r="I40" i="1"/>
  <c r="J39" i="1" s="1"/>
  <c r="J40" i="1"/>
  <c r="J28" i="1"/>
  <c r="J26" i="1"/>
  <c r="G38" i="1"/>
  <c r="F38" i="1"/>
  <c r="J23" i="1"/>
  <c r="J24" i="1"/>
  <c r="J25" i="1"/>
  <c r="J27" i="1"/>
  <c r="E24" i="1"/>
  <c r="E26" i="1"/>
  <c r="K134" i="12" l="1"/>
  <c r="Q121" i="12"/>
  <c r="I121" i="12"/>
  <c r="Q114" i="12"/>
  <c r="Q134" i="12"/>
  <c r="Q131" i="12"/>
  <c r="I134" i="12"/>
  <c r="I111" i="12"/>
  <c r="I131" i="12"/>
  <c r="M134" i="12"/>
  <c r="M121" i="12"/>
  <c r="K121" i="12"/>
  <c r="M131" i="12"/>
  <c r="M57" i="12"/>
  <c r="K131" i="12"/>
  <c r="K114" i="12"/>
  <c r="I114" i="12"/>
  <c r="G19" i="1"/>
  <c r="E17" i="1"/>
  <c r="M96" i="12"/>
  <c r="I68" i="12"/>
  <c r="K57" i="12"/>
  <c r="E19" i="1"/>
  <c r="M111" i="12"/>
  <c r="K96" i="12"/>
  <c r="I57" i="12"/>
  <c r="M114" i="12"/>
  <c r="K111" i="12"/>
  <c r="I96" i="12"/>
  <c r="K83" i="12"/>
  <c r="I83" i="12"/>
  <c r="I8" i="12"/>
  <c r="Q68" i="12"/>
  <c r="Q96" i="12"/>
  <c r="Q83" i="12"/>
  <c r="M68" i="12"/>
  <c r="Q57" i="12"/>
  <c r="E16" i="1"/>
  <c r="G17" i="1"/>
  <c r="M83" i="12"/>
  <c r="K68" i="12"/>
  <c r="Q8" i="12"/>
  <c r="M8" i="12"/>
  <c r="K8" i="12"/>
  <c r="I19" i="1" l="1"/>
  <c r="I17" i="1"/>
  <c r="E21" i="1"/>
  <c r="I60" i="1"/>
  <c r="I61" i="1" s="1"/>
  <c r="G25" i="1" s="1"/>
  <c r="G26" i="1" l="1"/>
  <c r="G29" i="1" s="1"/>
  <c r="G16" i="1"/>
  <c r="G21" i="1" l="1"/>
  <c r="I21" i="1" s="1"/>
  <c r="I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<sst xmlns="http://schemas.openxmlformats.org/spreadsheetml/2006/main" count="564" uniqueCount="297">
  <si>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</si>
  <si>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</si>
  <si>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</si>
  <si>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</si>
  <si>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</si>
  <si>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</si>
  <si>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</si>
  <si>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</si>
  <si>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</si>
  <si>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</si>
  <si>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</si>
  <si>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</si>
  <si>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</si>
  <si>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</si>
  <si>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</si>
  <si>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</si>
  <si>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</si>
  <si>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</si>
  <si>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</si>
  <si>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</si>
  <si>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</si>
  <si>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</si>
  <si>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</si>
  <si>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</si>
  <si>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</si>
  <si>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</si>
  <si>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</si>
  <si>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</si>
  <si>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</si>
  <si>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</si>
  <si>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</si>
  <si>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</si>
  <si>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</si>
  <si>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</si>
  <si>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</si>
  <si>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</si>
  <si>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</si>
  <si>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</si>
  <si>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</si>
  <si>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</si>
  <si>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</si>
  <si>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</si>
  <si>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</si>
  <si>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Řísuty u Kladna</t>
  </si>
  <si>
    <t>Rozpočet:</t>
  </si>
  <si>
    <t>Misto</t>
  </si>
  <si>
    <t>Ing. Kateřina Mikšíková, Ph.D.</t>
  </si>
  <si>
    <t xml:space="preserve">Rekonstrukce a revitalizace nádrže Řísuty </t>
  </si>
  <si>
    <t>Obec Řisuty</t>
  </si>
  <si>
    <t>84</t>
  </si>
  <si>
    <t>Řisuty</t>
  </si>
  <si>
    <t>27378</t>
  </si>
  <si>
    <t>00234851</t>
  </si>
  <si>
    <t>Lišická 1549</t>
  </si>
  <si>
    <t>Praha-Újezd nad Lesy</t>
  </si>
  <si>
    <t>19016</t>
  </si>
  <si>
    <t>87041138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</si>
  <si>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</si>
  <si>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</si>
  <si>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</si>
  <si>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</si>
  <si>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</si>
  <si>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</si>
  <si>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</si>
  <si>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</si>
  <si>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Základy,zvláštní zakládání</t>
  </si>
  <si>
    <t>3</t>
  </si>
  <si>
    <t>Svislé a kompletní konstrukce</t>
  </si>
  <si>
    <t>4</t>
  </si>
  <si>
    <t>Vodorovné konstrukce</t>
  </si>
  <si>
    <t>5</t>
  </si>
  <si>
    <t>Komunikace</t>
  </si>
  <si>
    <t>62</t>
  </si>
  <si>
    <t>Upravy povrchů vnější</t>
  </si>
  <si>
    <t>8</t>
  </si>
  <si>
    <t>Trubní vedení</t>
  </si>
  <si>
    <t>90</t>
  </si>
  <si>
    <t>Přípočty</t>
  </si>
  <si>
    <t>93</t>
  </si>
  <si>
    <t>Dokončovací práce inž.staveb</t>
  </si>
  <si>
    <t>96</t>
  </si>
  <si>
    <t>Bourání konstrukcí</t>
  </si>
  <si>
    <t>97</t>
  </si>
  <si>
    <t>Prorážení otvorů</t>
  </si>
  <si>
    <t>99</t>
  </si>
  <si>
    <t>Staveništní přesun hmot</t>
  </si>
  <si>
    <t>767</t>
  </si>
  <si>
    <t>Konstrukce zámečnické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</si>
  <si>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</si>
  <si>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</si>
  <si>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</si>
  <si>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</si>
  <si>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</si>
  <si>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</si>
  <si>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</si>
  <si>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</si>
  <si>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</si>
  <si>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</si>
  <si>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</si>
  <si>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</si>
  <si>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</si>
  <si>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</si>
  <si>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</si>
  <si>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</si>
  <si>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</si>
  <si>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</si>
  <si>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</si>
  <si>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</si>
  <si>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</si>
  <si>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</si>
  <si>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</si>
  <si>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</si>
  <si>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</si>
  <si>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</si>
  <si>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</si>
  <si>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111301111R00</t>
  </si>
  <si>
    <t>Sejmutí drnu tl. do 10 cm, s přemístěním do 50 m</t>
  </si>
  <si>
    <t>m2</t>
  </si>
  <si>
    <t>POL1_0</t>
  </si>
  <si>
    <t>122201102R00</t>
  </si>
  <si>
    <t>Odkopávky nezapažené v hor. 3 do 1000 m3</t>
  </si>
  <si>
    <t>m3</t>
  </si>
  <si>
    <t>122301102R00</t>
  </si>
  <si>
    <t>Odkopávky nezapažené v hor. 4 do 1000 m3</t>
  </si>
  <si>
    <t>122201109R00</t>
  </si>
  <si>
    <t>Příplatek za lepivost - odkopávky v hor. 3, 50%, 268*0,5</t>
  </si>
  <si>
    <t>122301109R00</t>
  </si>
  <si>
    <t>Příplatek za lepivost - odkopávky v hor. 4, 50%, 224*0,5</t>
  </si>
  <si>
    <t>122201403R00</t>
  </si>
  <si>
    <t>Vykopávky v zemníku v hor. 3 do 10000 m3</t>
  </si>
  <si>
    <t>drn sjezd : 5*0,1</t>
  </si>
  <si>
    <t>POP</t>
  </si>
  <si>
    <t>výkopy: 246+4,8</t>
  </si>
  <si>
    <t>132201110R00</t>
  </si>
  <si>
    <t>Hloubení rýh š.do 60 cm v hor.3 do 50 m3, STROJNĚ</t>
  </si>
  <si>
    <t>zemní práce -požerák 3</t>
  </si>
  <si>
    <t>odpadní potrubí 12</t>
  </si>
  <si>
    <t>132301110R00</t>
  </si>
  <si>
    <t>Hloubení rýh š.do 60 cm v hor.4 do 50 m3,STROJNĚ</t>
  </si>
  <si>
    <t>zemní práce požerák 2,5</t>
  </si>
  <si>
    <t>162301101R00</t>
  </si>
  <si>
    <t>Vodorovné přemístění výkopku z hor.1-4 do 500 m, meziskládka</t>
  </si>
  <si>
    <t>drn:5*0,5</t>
  </si>
  <si>
    <t>úprava ve zdrži sediment 245</t>
  </si>
  <si>
    <t>zemní a bourací práce 268+224</t>
  </si>
  <si>
    <t>zemní práce rýhy 3+2,5</t>
  </si>
  <si>
    <t>sjezd do rybníka 10</t>
  </si>
  <si>
    <t>162701105R00</t>
  </si>
  <si>
    <t>Vodorovné přemístění výkopku z hor.1-4 do 10000 m, skládka</t>
  </si>
  <si>
    <t>171102103R00</t>
  </si>
  <si>
    <t>Uložení sypaniny do násypů, zhutn, na 100% PS</t>
  </si>
  <si>
    <t>dělící hráz</t>
  </si>
  <si>
    <t>171201201R00</t>
  </si>
  <si>
    <t>Uložení sypaniny na skl.-sypanina na výšku přes 2m</t>
  </si>
  <si>
    <t>174101101R00</t>
  </si>
  <si>
    <t>Zásyp jam, rýh, šachet se zhutněním</t>
  </si>
  <si>
    <t>včetně strojního přemístění materiálu pro zásyp ze vzdálenosti do 10m od  okraje zásypu</t>
  </si>
  <si>
    <t/>
  </si>
  <si>
    <t>zásypy za rub zdi: 150</t>
  </si>
  <si>
    <t>zásyp okolo šachty požeráku: 2,5</t>
  </si>
  <si>
    <t>odpadní potrubí:9,9</t>
  </si>
  <si>
    <t>zásyp po kácení 6</t>
  </si>
  <si>
    <t>175101101RT2</t>
  </si>
  <si>
    <t>Obsyp potrubí bez prohození sypaniny, s dodáním štěrkopísku frakce 0 - 22 mm</t>
  </si>
  <si>
    <t>181101101R00</t>
  </si>
  <si>
    <t>Úprava pláně v zářezech v hor. 1-4, bez zhutnění</t>
  </si>
  <si>
    <t>181301101R00</t>
  </si>
  <si>
    <t>Rozprostření ornice, rovina, tl. do 10 cm do 500m2, úprava povrchu  - humusování</t>
  </si>
  <si>
    <t>kácení 4</t>
  </si>
  <si>
    <t>okolí břehové zdi 170</t>
  </si>
  <si>
    <t>182201101R00</t>
  </si>
  <si>
    <t>Svahování násypů</t>
  </si>
  <si>
    <t>199000002R00</t>
  </si>
  <si>
    <t>Poplatek za skládku horniny 1- 4</t>
  </si>
  <si>
    <t>112100013RA0</t>
  </si>
  <si>
    <t>Kácení stromů 50-60 cm, naložení a odvoz do 1 km</t>
  </si>
  <si>
    <t>kus</t>
  </si>
  <si>
    <t>POL2_0</t>
  </si>
  <si>
    <t>112100104RA0</t>
  </si>
  <si>
    <t>Odstranění pařezů 50-60 cm,odklizení,úprava terénu</t>
  </si>
  <si>
    <t>180400010RA0</t>
  </si>
  <si>
    <t>Založení trávníku lučního v rovině s dodáním osiva</t>
  </si>
  <si>
    <t>včetně prvního pokosení, naložení odpadu a odvezení do 20 km, se složením</t>
  </si>
  <si>
    <t>124203101R00</t>
  </si>
  <si>
    <t>Vykopávky pro koryta vodotečí v hor. 3 do 1000 m3</t>
  </si>
  <si>
    <t>úprava ve zdrži - sediment 245</t>
  </si>
  <si>
    <t>124203109R00</t>
  </si>
  <si>
    <t>Příplatek za lepivost - výkop vodotečí v hor.3</t>
  </si>
  <si>
    <t>50%</t>
  </si>
  <si>
    <t>úprava ve zdrži sediment 245*0,5</t>
  </si>
  <si>
    <t>274313621R00</t>
  </si>
  <si>
    <t xml:space="preserve">Beton základových pasů prostý C 20/25 </t>
  </si>
  <si>
    <t>břehové zdi: 0,48*127,75</t>
  </si>
  <si>
    <t>požerák 1,5*1,4*1,2</t>
  </si>
  <si>
    <t>274351215R00</t>
  </si>
  <si>
    <t>Bednění stěn základových pasů - zřízení</t>
  </si>
  <si>
    <t>požerák 7</t>
  </si>
  <si>
    <t>dno sdruženého objektu 5,52</t>
  </si>
  <si>
    <t>274351216R00</t>
  </si>
  <si>
    <t>Bednění stěn základových pasů - odstranění</t>
  </si>
  <si>
    <t>274361921RT5</t>
  </si>
  <si>
    <t>Výztuž základových pasů ze svařovaných sítí, průměr drátu  6,0, oka 150/150 mm KH20</t>
  </si>
  <si>
    <t>t</t>
  </si>
  <si>
    <t>požerák: 0,016</t>
  </si>
  <si>
    <t>sdružený objekt: 0,03 t</t>
  </si>
  <si>
    <t>317941121RU3</t>
  </si>
  <si>
    <t>Osazení ocelových válcovaných nosníků do č.12, Včetně dodávky profilu U č.12</t>
  </si>
  <si>
    <t>sdružený objekt - U80 S235: 2*2*2*5,59/1000</t>
  </si>
  <si>
    <t>4*U80</t>
  </si>
  <si>
    <t>321213112R00</t>
  </si>
  <si>
    <t>Zdivo nadzákl. přehrad, z lom.kam.výplň., na MC 10</t>
  </si>
  <si>
    <t>břehové zdi: 60,05</t>
  </si>
  <si>
    <t>zídka u sjezdu do nádrže: 4,8</t>
  </si>
  <si>
    <t>zídka u schodiště:4,8</t>
  </si>
  <si>
    <t>321321115R00</t>
  </si>
  <si>
    <t>Konstrukce přehrad z želez.betonu C 30/37 XC4/XF3</t>
  </si>
  <si>
    <t>břehové zdi: 125,195</t>
  </si>
  <si>
    <t>schodiště: 1,26</t>
  </si>
  <si>
    <t>sdružený objekt: 4,3+6,63</t>
  </si>
  <si>
    <t>321351010R00</t>
  </si>
  <si>
    <t>Obednění konstrukcí přehrad ploch rovinných</t>
  </si>
  <si>
    <t>320101113R00</t>
  </si>
  <si>
    <t>Osazení bet.a ŽB prefabrikátů hmotnosti do 7000 kg</t>
  </si>
  <si>
    <t>Prefabrikovaný požerák trojdlužový</t>
  </si>
  <si>
    <t>ks</t>
  </si>
  <si>
    <t>POL3_0</t>
  </si>
  <si>
    <t>451573111R00</t>
  </si>
  <si>
    <t>Lože pod potrubí ze štěrkopísku do 63 mm</t>
  </si>
  <si>
    <t>odpadní potrubí</t>
  </si>
  <si>
    <t>452311151RT1</t>
  </si>
  <si>
    <t>Desky podkladní pod potrubí z betonu , beton prostý třídy C 20/25 S3</t>
  </si>
  <si>
    <t>458591111R00</t>
  </si>
  <si>
    <t>Zřízení výplně za opěrami a protimraz.klínů z jílu</t>
  </si>
  <si>
    <t>MEZI DLUŽOVÉ STĚNY VE SDRUŽENÉM OBJEKTU</t>
  </si>
  <si>
    <t>457971121R00</t>
  </si>
  <si>
    <t>Zřízení vrstvy z geotex.do 1:1,5, š. do 3 m,hrází</t>
  </si>
  <si>
    <t>463212111R00</t>
  </si>
  <si>
    <t>Rovnanina z lom.kamene s vyklínováním spár úlomky</t>
  </si>
  <si>
    <t>465220111R00</t>
  </si>
  <si>
    <t>Zřízení schodů z kopáků na MC s vyspárováním MC</t>
  </si>
  <si>
    <t>421958111R00</t>
  </si>
  <si>
    <t>Lávka dřevěná ve strži s dřevěným zábradlím</t>
  </si>
  <si>
    <t>Podklad z bet. recyklátu fr. 0-16 po zhut.</t>
  </si>
  <si>
    <t>svahování schodiště a sjezd</t>
  </si>
  <si>
    <t>584121111R00</t>
  </si>
  <si>
    <t>Osazení silničních panelů,lože z kameniva tl. 4 cm</t>
  </si>
  <si>
    <t>dělící hrázka</t>
  </si>
  <si>
    <t>584121111RV1</t>
  </si>
  <si>
    <t>Osazení silničních panelů,lože z kameniva tl. 4 cm, včetně panelů KZD 1-3/100 300/100/15</t>
  </si>
  <si>
    <t>564762111R00</t>
  </si>
  <si>
    <t>Podklad z kam.drceného 32-63 s výplň.kamen. 20 cm, mlatová cesta na hrázi</t>
  </si>
  <si>
    <t>571902211R00</t>
  </si>
  <si>
    <t>Posyp krytu lomovými výsivkami do 10 kg/m2, mlatová cesta na hrázi</t>
  </si>
  <si>
    <t>564851111RT4</t>
  </si>
  <si>
    <t>Podklad ze štěrkodrti po zhutnění tloušťky 15 cm, štěrkodrť frakce 8-12 mm</t>
  </si>
  <si>
    <t>mlatová cesta</t>
  </si>
  <si>
    <t>564861111RT2</t>
  </si>
  <si>
    <t>Podklad ze štěrkodrti po zhutnění tloušťky 20 cm, štěrkodrť frakce 0-32 mm</t>
  </si>
  <si>
    <t>podklad schodiště a sjezd 13*3+2*3</t>
  </si>
  <si>
    <t>písek + šterkopísek</t>
  </si>
  <si>
    <t>627452101RT1</t>
  </si>
  <si>
    <t>Spárování maltou MCs zapuštěné rovné, zdí z kamene, cementovou maltou</t>
  </si>
  <si>
    <t>břehová zídka</t>
  </si>
  <si>
    <t>zídka u sjezdu do nádrže a schodiště</t>
  </si>
  <si>
    <t>899623161R00</t>
  </si>
  <si>
    <t>Obetonování potrubí nebo zdiva stok betonem C20/25</t>
  </si>
  <si>
    <t>871393121R00</t>
  </si>
  <si>
    <t>Montáž trub z plastu, gumový kroužek, DN 400</t>
  </si>
  <si>
    <t>m</t>
  </si>
  <si>
    <t>900      RT1</t>
  </si>
  <si>
    <t>HZS, Práce v tarifní třídě 4</t>
  </si>
  <si>
    <t>h</t>
  </si>
  <si>
    <t>10364200R</t>
  </si>
  <si>
    <t>Ornice pro pozemkové úpravy</t>
  </si>
  <si>
    <t>zemní a bourací práce 170</t>
  </si>
  <si>
    <t>kácení 0,4</t>
  </si>
  <si>
    <t>ve vrstvě 10 cm</t>
  </si>
  <si>
    <t>934956112R00</t>
  </si>
  <si>
    <t>Hradítka z měkkého dřeva tloušťky 3 cm</t>
  </si>
  <si>
    <t>28614556R</t>
  </si>
  <si>
    <t>Trubka kanalizační PP MASTER SN 10 DN 400/1000</t>
  </si>
  <si>
    <t>960111221R00</t>
  </si>
  <si>
    <t>Bourání konstrukcí z dílců prefa. betonových a ŽB</t>
  </si>
  <si>
    <t>odstranění stávajících panelů</t>
  </si>
  <si>
    <t>979081111RT2</t>
  </si>
  <si>
    <t>Odvoz suti a vybour. hmot na skládku do 1 km, kontejnerem 4 t</t>
  </si>
  <si>
    <t>998331011R00</t>
  </si>
  <si>
    <t>Přesun hmot pro nádrže</t>
  </si>
  <si>
    <t>998767201R00</t>
  </si>
  <si>
    <t>Přesun hmot pro zámečnické konstr., výšky do 6 m</t>
  </si>
  <si>
    <t>česle ocelové - stěna ve sdruženém obj, 22kg</t>
  </si>
  <si>
    <t>005121010R</t>
  </si>
  <si>
    <t>Vybudování zařízení staveniště</t>
  </si>
  <si>
    <t>Soubor</t>
  </si>
  <si>
    <t>005121030R</t>
  </si>
  <si>
    <t>Odstranění zařízení staveniště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</si>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</sst>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5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4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3" xfId="0" applyNumberFormat="1" applyFont="1" applyBorder="1" applyAlignment="1">
      <alignment vertical="center"/>
    </xf>
    <xf numFmtId="4" fontId="7" fillId="4" borderId="37" xfId="0" applyNumberFormat="1" applyFont="1" applyFill="1" applyBorder="1" applyAlignment="1"/>
    <xf numFmtId="49" fontId="7" fillId="0" borderId="36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7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7" xfId="0" applyNumberFormat="1" applyFont="1" applyBorder="1" applyAlignment="1">
      <alignment horizontal="center" vertical="center"/>
    </xf>
    <xf numFmtId="4" fontId="7" fillId="4" borderId="37" xfId="0" applyNumberFormat="1" applyFont="1" applyFill="1" applyBorder="1" applyAlignment="1">
      <alignment horizontal="center"/>
    </xf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38" xfId="0" applyNumberFormat="1" applyBorder="1" applyAlignment="1">
      <alignment vertical="center"/>
    </xf>
    <xf numFmtId="49" fontId="0" fillId="0" borderId="39" xfId="0" applyNumberForma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3" borderId="44" xfId="0" applyFill="1" applyBorder="1"/>
    <xf numFmtId="49" fontId="0" fillId="3" borderId="41" xfId="0" applyNumberFormat="1" applyFill="1" applyBorder="1" applyAlignment="1"/>
    <xf numFmtId="49" fontId="0" fillId="3" borderId="41" xfId="0" applyNumberFormat="1" applyFill="1" applyBorder="1"/>
    <xf numFmtId="0" fontId="0" fillId="3" borderId="41" xfId="0" applyFill="1" applyBorder="1"/>
    <xf numFmtId="0" fontId="0" fillId="3" borderId="40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49" fontId="18" fillId="0" borderId="0" xfId="0" applyNumberFormat="1" applyFont="1" applyAlignment="1">
      <alignment wrapText="1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7" xfId="0" applyFill="1" applyBorder="1" applyAlignment="1">
      <alignment vertical="top"/>
    </xf>
    <xf numFmtId="0" fontId="0" fillId="3" borderId="48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17" fillId="0" borderId="33" xfId="0" applyFont="1" applyBorder="1" applyAlignment="1">
      <alignment vertical="top" shrinkToFit="1"/>
    </xf>
    <xf numFmtId="0" fontId="0" fillId="3" borderId="37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17" fillId="0" borderId="33" xfId="0" applyNumberFormat="1" applyFont="1" applyBorder="1" applyAlignment="1">
      <alignment vertical="top" shrinkToFit="1"/>
    </xf>
    <xf numFmtId="164" fontId="0" fillId="3" borderId="37" xfId="0" applyNumberFormat="1" applyFill="1" applyBorder="1" applyAlignment="1">
      <alignment vertical="top" shrinkToFit="1"/>
    </xf>
    <xf numFmtId="4" fontId="16" fillId="0" borderId="33" xfId="0" applyNumberFormat="1" applyFont="1" applyBorder="1" applyAlignment="1">
      <alignment vertical="top" shrinkToFit="1"/>
    </xf>
    <xf numFmtId="4" fontId="17" fillId="0" borderId="33" xfId="0" applyNumberFormat="1" applyFont="1" applyBorder="1" applyAlignment="1">
      <alignment vertical="top" shrinkToFit="1"/>
    </xf>
    <xf numFmtId="4" fontId="0" fillId="3" borderId="37" xfId="0" applyNumberFormat="1" applyFill="1" applyBorder="1" applyAlignment="1">
      <alignment vertical="top" shrinkToFit="1"/>
    </xf>
    <xf numFmtId="0" fontId="0" fillId="3" borderId="49" xfId="0" applyFill="1" applyBorder="1"/>
    <xf numFmtId="0" fontId="0" fillId="3" borderId="50" xfId="0" applyFill="1" applyBorder="1" applyAlignment="1">
      <alignment wrapText="1"/>
    </xf>
    <xf numFmtId="0" fontId="0" fillId="3" borderId="51" xfId="0" applyFill="1" applyBorder="1" applyAlignment="1">
      <alignment vertical="top"/>
    </xf>
    <xf numFmtId="49" fontId="0" fillId="3" borderId="51" xfId="0" applyNumberFormat="1" applyFill="1" applyBorder="1" applyAlignment="1">
      <alignment vertical="top"/>
    </xf>
    <xf numFmtId="49" fontId="0" fillId="3" borderId="47" xfId="0" applyNumberFormat="1" applyFill="1" applyBorder="1" applyAlignment="1">
      <alignment vertical="top"/>
    </xf>
    <xf numFmtId="164" fontId="0" fillId="3" borderId="47" xfId="0" applyNumberFormat="1" applyFill="1" applyBorder="1" applyAlignment="1">
      <alignment vertical="top"/>
    </xf>
    <xf numFmtId="4" fontId="0" fillId="3" borderId="47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7" xfId="0" applyFont="1" applyBorder="1" applyAlignment="1">
      <alignment vertical="top" shrinkToFit="1"/>
    </xf>
    <xf numFmtId="164" fontId="16" fillId="0" borderId="37" xfId="0" applyNumberFormat="1" applyFont="1" applyBorder="1" applyAlignment="1">
      <alignment vertical="top" shrinkToFit="1"/>
    </xf>
    <xf numFmtId="4" fontId="16" fillId="0" borderId="37" xfId="0" applyNumberFormat="1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16" fillId="0" borderId="33" xfId="0" applyNumberFormat="1" applyFont="1" applyBorder="1" applyAlignment="1">
      <alignment horizontal="left" vertical="top" wrapText="1"/>
    </xf>
    <xf numFmtId="0" fontId="17" fillId="0" borderId="33" xfId="0" applyNumberFormat="1" applyFont="1" applyBorder="1" applyAlignment="1">
      <alignment horizontal="left" vertical="top" wrapText="1"/>
    </xf>
    <xf numFmtId="0" fontId="0" fillId="3" borderId="37" xfId="0" applyNumberFormat="1" applyFill="1" applyBorder="1" applyAlignment="1">
      <alignment horizontal="left" vertical="top" wrapText="1"/>
    </xf>
    <xf numFmtId="0" fontId="16" fillId="0" borderId="37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" fontId="7" fillId="4" borderId="37" xfId="0" applyNumberFormat="1" applyFont="1" applyFill="1" applyBorder="1" applyAlignment="1"/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" fontId="7" fillId="0" borderId="37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49" fontId="8" fillId="0" borderId="18" xfId="0" applyNumberFormat="1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7" fillId="0" borderId="26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17" fillId="0" borderId="0" xfId="0" applyNumberFormat="1" applyFont="1" applyBorder="1" applyAlignment="1">
      <alignment vertical="top" wrapText="1" shrinkToFit="1"/>
    </xf>
    <xf numFmtId="4" fontId="17" fillId="0" borderId="34" xfId="0" applyNumberFormat="1" applyFont="1" applyBorder="1" applyAlignment="1">
      <alignment vertical="top" wrapText="1" shrinkToFit="1"/>
    </xf>
    <xf numFmtId="0" fontId="6" fillId="0" borderId="0" xfId="0" applyFont="1" applyAlignment="1">
      <alignment horizontal="center"/>
    </xf>
    <xf numFmtId="49" fontId="0" fillId="0" borderId="38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5" xfId="0" applyBorder="1" applyAlignment="1">
      <alignment vertic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ST%20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37" t="s">
        <v>38</v>
      </c>
    </row>
    <row r="2" spans="1:7" ht="57.75" customHeight="1" x14ac:dyDescent="0.25">
      <c r="A2" s="191" t="s">
        <v>39</v>
      </c>
      <c r="B2" s="191"/>
      <c r="C2" s="191"/>
      <c r="D2" s="191"/>
      <c r="E2" s="191"/>
      <c r="F2" s="191"/>
      <c r="G2" s="191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64"/>
  <sheetViews>
    <sheetView showGridLines="0" tabSelected="1" topLeftCell="B1" zoomScaleNormal="100" zoomScaleSheetLayoutView="75" workbookViewId="0">
      <selection activeCell="G26" sqref="G26:I26"/>
    </sheetView>
  </sheetViews>
  <sheetFormatPr defaultColWidth="9" defaultRowHeight="13.2" x14ac:dyDescent="0.25"/>
  <cols>
    <col min="1" max="1" width="8.44140625" hidden="1" customWidth="1"/>
    <col min="2" max="2" width="9.109375" customWidth="1"/>
    <col min="3" max="3" width="7.44140625" customWidth="1"/>
    <col min="4" max="4" width="13.44140625" customWidth="1"/>
    <col min="5" max="5" width="12.109375" customWidth="1"/>
    <col min="6" max="6" width="11.44140625" customWidth="1"/>
    <col min="7" max="7" width="12.6640625" style="1" customWidth="1"/>
    <col min="8" max="8" width="12.6640625" customWidth="1"/>
    <col min="9" max="9" width="12.6640625" style="1" customWidth="1"/>
    <col min="10" max="10" width="6.6640625" style="1" customWidth="1"/>
    <col min="11" max="11" width="4.33203125" customWidth="1"/>
    <col min="12" max="15" width="10.6640625" customWidth="1"/>
  </cols>
  <sheetData>
    <row r="1" spans="1:15" ht="33.75" customHeight="1" x14ac:dyDescent="0.25">
      <c r="A1" s="73" t="s">
        <v>36</v>
      </c>
      <c r="B1" s="223" t="s">
        <v>42</v>
      </c>
      <c r="C1" s="224"/>
      <c r="D1" s="224"/>
      <c r="E1" s="224"/>
      <c r="F1" s="224"/>
      <c r="G1" s="224"/>
      <c r="H1" s="224"/>
      <c r="I1" s="224"/>
      <c r="J1" s="225"/>
    </row>
    <row r="2" spans="1:15" ht="23.25" customHeight="1" x14ac:dyDescent="0.25">
      <c r="A2" s="4"/>
      <c r="B2" s="81" t="s">
        <v>40</v>
      </c>
      <c r="C2" s="82"/>
      <c r="D2" s="208" t="s">
        <v>47</v>
      </c>
      <c r="E2" s="209"/>
      <c r="F2" s="209"/>
      <c r="G2" s="209"/>
      <c r="H2" s="209"/>
      <c r="I2" s="209"/>
      <c r="J2" s="210"/>
      <c r="O2" s="2"/>
    </row>
    <row r="3" spans="1:15" ht="23.25" customHeight="1" x14ac:dyDescent="0.25">
      <c r="A3" s="4"/>
      <c r="B3" s="83" t="s">
        <v>45</v>
      </c>
      <c r="C3" s="84"/>
      <c r="D3" s="236" t="s">
        <v>43</v>
      </c>
      <c r="E3" s="237"/>
      <c r="F3" s="237"/>
      <c r="G3" s="237"/>
      <c r="H3" s="237"/>
      <c r="I3" s="237"/>
      <c r="J3" s="238"/>
    </row>
    <row r="4" spans="1:15" ht="23.25" hidden="1" customHeight="1" x14ac:dyDescent="0.25">
      <c r="A4" s="4"/>
      <c r="B4" s="85" t="s">
        <v>44</v>
      </c>
      <c r="C4" s="86"/>
      <c r="D4" s="87"/>
      <c r="E4" s="87"/>
      <c r="F4" s="88"/>
      <c r="G4" s="89"/>
      <c r="H4" s="88"/>
      <c r="I4" s="89"/>
      <c r="J4" s="90"/>
    </row>
    <row r="5" spans="1:15" ht="24" customHeight="1" x14ac:dyDescent="0.25">
      <c r="A5" s="4"/>
      <c r="B5" s="47" t="s">
        <v>21</v>
      </c>
      <c r="C5" s="5"/>
      <c r="D5" s="91" t="s">
        <v>48</v>
      </c>
      <c r="E5" s="26"/>
      <c r="F5" s="26"/>
      <c r="G5" s="26"/>
      <c r="H5" s="28" t="s">
        <v>33</v>
      </c>
      <c r="I5" s="91" t="s">
        <v>52</v>
      </c>
      <c r="J5" s="11"/>
    </row>
    <row r="6" spans="1:15" ht="15.75" customHeight="1" x14ac:dyDescent="0.25">
      <c r="A6" s="4"/>
      <c r="B6" s="41"/>
      <c r="C6" s="26"/>
      <c r="D6" s="91" t="s">
        <v>49</v>
      </c>
      <c r="E6" s="26"/>
      <c r="F6" s="26"/>
      <c r="G6" s="26"/>
      <c r="H6" s="28" t="s">
        <v>34</v>
      </c>
      <c r="I6" s="91"/>
      <c r="J6" s="11"/>
    </row>
    <row r="7" spans="1:15" ht="15.75" customHeight="1" x14ac:dyDescent="0.25">
      <c r="A7" s="4"/>
      <c r="B7" s="42"/>
      <c r="C7" s="92" t="s">
        <v>51</v>
      </c>
      <c r="D7" s="80" t="s">
        <v>50</v>
      </c>
      <c r="E7" s="34"/>
      <c r="F7" s="34"/>
      <c r="G7" s="34"/>
      <c r="H7" s="36"/>
      <c r="I7" s="34"/>
      <c r="J7" s="51"/>
    </row>
    <row r="8" spans="1:15" ht="24" hidden="1" customHeight="1" x14ac:dyDescent="0.25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5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5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5">
      <c r="A11" s="4"/>
      <c r="B11" s="47" t="s">
        <v>18</v>
      </c>
      <c r="C11" s="5"/>
      <c r="D11" s="215" t="s">
        <v>46</v>
      </c>
      <c r="E11" s="215"/>
      <c r="F11" s="215"/>
      <c r="G11" s="215"/>
      <c r="H11" s="28" t="s">
        <v>33</v>
      </c>
      <c r="I11" s="91" t="s">
        <v>56</v>
      </c>
      <c r="J11" s="11"/>
    </row>
    <row r="12" spans="1:15" ht="15.75" customHeight="1" x14ac:dyDescent="0.25">
      <c r="A12" s="4"/>
      <c r="B12" s="41"/>
      <c r="C12" s="26"/>
      <c r="D12" s="234" t="s">
        <v>53</v>
      </c>
      <c r="E12" s="234"/>
      <c r="F12" s="234"/>
      <c r="G12" s="234"/>
      <c r="H12" s="28" t="s">
        <v>34</v>
      </c>
      <c r="I12" s="91"/>
      <c r="J12" s="11"/>
    </row>
    <row r="13" spans="1:15" ht="15.75" customHeight="1" x14ac:dyDescent="0.25">
      <c r="A13" s="4"/>
      <c r="B13" s="42"/>
      <c r="C13" s="92" t="s">
        <v>55</v>
      </c>
      <c r="D13" s="235" t="s">
        <v>54</v>
      </c>
      <c r="E13" s="235"/>
      <c r="F13" s="235"/>
      <c r="G13" s="235"/>
      <c r="H13" s="29"/>
      <c r="I13" s="34"/>
      <c r="J13" s="51"/>
    </row>
    <row r="14" spans="1:15" ht="24" customHeight="1" x14ac:dyDescent="0.25">
      <c r="A14" s="4"/>
      <c r="B14" s="66" t="s">
        <v>20</v>
      </c>
      <c r="C14" s="67"/>
      <c r="D14" s="68" t="s">
        <v>46</v>
      </c>
      <c r="E14" s="69"/>
      <c r="F14" s="69"/>
      <c r="G14" s="69"/>
      <c r="H14" s="70"/>
      <c r="I14" s="69"/>
      <c r="J14" s="71"/>
    </row>
    <row r="15" spans="1:15" ht="32.25" customHeight="1" x14ac:dyDescent="0.25">
      <c r="A15" s="4"/>
      <c r="B15" s="52" t="s">
        <v>31</v>
      </c>
      <c r="C15" s="72"/>
      <c r="D15" s="53"/>
      <c r="E15" s="214" t="s">
        <v>29</v>
      </c>
      <c r="F15" s="214"/>
      <c r="G15" s="232" t="s">
        <v>30</v>
      </c>
      <c r="H15" s="232"/>
      <c r="I15" s="232" t="s">
        <v>28</v>
      </c>
      <c r="J15" s="233"/>
    </row>
    <row r="16" spans="1:15" ht="23.25" customHeight="1" x14ac:dyDescent="0.25">
      <c r="A16" s="139" t="s">
        <v>23</v>
      </c>
      <c r="B16" s="140" t="s">
        <v>23</v>
      </c>
      <c r="C16" s="58"/>
      <c r="D16" s="59"/>
      <c r="E16" s="211">
        <f>G47+G48+G49+G50+G51+G52+G53+G54+G55+G56+G57+G58</f>
        <v>0</v>
      </c>
      <c r="F16" s="212"/>
      <c r="G16" s="211">
        <f>H47+H48+H49+H50+H51+H52+H53+H54+H55+H56+H57+H58</f>
        <v>0</v>
      </c>
      <c r="H16" s="212"/>
      <c r="I16" s="211">
        <f>E16+G16</f>
        <v>0</v>
      </c>
      <c r="J16" s="213"/>
    </row>
    <row r="17" spans="1:10" ht="23.25" customHeight="1" x14ac:dyDescent="0.25">
      <c r="A17" s="139" t="s">
        <v>24</v>
      </c>
      <c r="B17" s="140" t="s">
        <v>24</v>
      </c>
      <c r="C17" s="58"/>
      <c r="D17" s="59"/>
      <c r="E17" s="211">
        <f>G59</f>
        <v>0</v>
      </c>
      <c r="F17" s="212"/>
      <c r="G17" s="211">
        <f>H59</f>
        <v>0</v>
      </c>
      <c r="H17" s="212"/>
      <c r="I17" s="211">
        <f t="shared" ref="I17:I21" si="0">E17+G17</f>
        <v>0</v>
      </c>
      <c r="J17" s="213"/>
    </row>
    <row r="18" spans="1:10" ht="23.25" customHeight="1" x14ac:dyDescent="0.25">
      <c r="A18" s="139" t="s">
        <v>25</v>
      </c>
      <c r="B18" s="140" t="s">
        <v>25</v>
      </c>
      <c r="C18" s="58"/>
      <c r="D18" s="59"/>
      <c r="E18" s="211">
        <v>0</v>
      </c>
      <c r="F18" s="212"/>
      <c r="G18" s="211">
        <v>0</v>
      </c>
      <c r="H18" s="212"/>
      <c r="I18" s="211">
        <f t="shared" si="0"/>
        <v>0</v>
      </c>
      <c r="J18" s="213"/>
    </row>
    <row r="19" spans="1:10" ht="23.25" customHeight="1" x14ac:dyDescent="0.25">
      <c r="A19" s="139" t="s">
        <v>88</v>
      </c>
      <c r="B19" s="140" t="s">
        <v>26</v>
      </c>
      <c r="C19" s="58"/>
      <c r="D19" s="59"/>
      <c r="E19" s="211">
        <f>G60</f>
        <v>0</v>
      </c>
      <c r="F19" s="212"/>
      <c r="G19" s="211">
        <f>H60</f>
        <v>0</v>
      </c>
      <c r="H19" s="212"/>
      <c r="I19" s="211">
        <f t="shared" si="0"/>
        <v>0</v>
      </c>
      <c r="J19" s="213"/>
    </row>
    <row r="20" spans="1:10" ht="23.25" customHeight="1" x14ac:dyDescent="0.25">
      <c r="A20" s="139" t="s">
        <v>89</v>
      </c>
      <c r="B20" s="140" t="s">
        <v>27</v>
      </c>
      <c r="C20" s="58"/>
      <c r="D20" s="59"/>
      <c r="E20" s="211">
        <v>0</v>
      </c>
      <c r="F20" s="212"/>
      <c r="G20" s="211">
        <v>0</v>
      </c>
      <c r="H20" s="212"/>
      <c r="I20" s="211">
        <f t="shared" si="0"/>
        <v>0</v>
      </c>
      <c r="J20" s="213"/>
    </row>
    <row r="21" spans="1:10" ht="23.25" customHeight="1" x14ac:dyDescent="0.25">
      <c r="A21" s="4"/>
      <c r="B21" s="74" t="s">
        <v>28</v>
      </c>
      <c r="C21" s="75"/>
      <c r="D21" s="76"/>
      <c r="E21" s="221">
        <f>SUM(E16:F20)</f>
        <v>0</v>
      </c>
      <c r="F21" s="230"/>
      <c r="G21" s="221">
        <f>SUM(G16:H20)</f>
        <v>0</v>
      </c>
      <c r="H21" s="230"/>
      <c r="I21" s="221">
        <f t="shared" si="0"/>
        <v>0</v>
      </c>
      <c r="J21" s="222"/>
    </row>
    <row r="22" spans="1:10" ht="33" customHeight="1" x14ac:dyDescent="0.25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5">
      <c r="A23" s="4"/>
      <c r="B23" s="57" t="s">
        <v>11</v>
      </c>
      <c r="C23" s="58"/>
      <c r="D23" s="59"/>
      <c r="E23" s="60">
        <v>15</v>
      </c>
      <c r="F23" s="61" t="s">
        <v>0</v>
      </c>
      <c r="G23" s="219">
        <v>0</v>
      </c>
      <c r="H23" s="220"/>
      <c r="I23" s="220"/>
      <c r="J23" s="62" t="str">
        <f t="shared" ref="J23:J28" si="1">Mena</f>
        <v>CZK</v>
      </c>
    </row>
    <row r="24" spans="1:10" ht="23.25" customHeight="1" x14ac:dyDescent="0.25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17">
        <f>ZakladDPHSni*0.15</f>
        <v>0</v>
      </c>
      <c r="H24" s="218"/>
      <c r="I24" s="218"/>
      <c r="J24" s="62" t="str">
        <f t="shared" si="1"/>
        <v>CZK</v>
      </c>
    </row>
    <row r="25" spans="1:10" ht="23.25" customHeight="1" x14ac:dyDescent="0.25">
      <c r="A25" s="4"/>
      <c r="B25" s="57" t="s">
        <v>13</v>
      </c>
      <c r="C25" s="58"/>
      <c r="D25" s="59"/>
      <c r="E25" s="60">
        <v>21</v>
      </c>
      <c r="F25" s="61" t="s">
        <v>0</v>
      </c>
      <c r="G25" s="219">
        <f>I61</f>
        <v>0</v>
      </c>
      <c r="H25" s="220"/>
      <c r="I25" s="220"/>
      <c r="J25" s="62" t="str">
        <f t="shared" si="1"/>
        <v>CZK</v>
      </c>
    </row>
    <row r="26" spans="1:10" ht="23.25" customHeight="1" x14ac:dyDescent="0.25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26">
        <f>ZakladDPHZakl*0.21</f>
        <v>0</v>
      </c>
      <c r="H26" s="227"/>
      <c r="I26" s="227"/>
      <c r="J26" s="56" t="str">
        <f t="shared" si="1"/>
        <v>CZK</v>
      </c>
    </row>
    <row r="27" spans="1:10" ht="23.25" customHeight="1" thickBot="1" x14ac:dyDescent="0.3">
      <c r="A27" s="4"/>
      <c r="B27" s="48" t="s">
        <v>4</v>
      </c>
      <c r="C27" s="20"/>
      <c r="D27" s="23"/>
      <c r="E27" s="20"/>
      <c r="F27" s="21"/>
      <c r="G27" s="228">
        <v>0</v>
      </c>
      <c r="H27" s="228"/>
      <c r="I27" s="228"/>
      <c r="J27" s="63" t="str">
        <f t="shared" si="1"/>
        <v>CZK</v>
      </c>
    </row>
    <row r="28" spans="1:10" ht="27.75" hidden="1" customHeight="1" thickBot="1" x14ac:dyDescent="0.3">
      <c r="A28" s="4"/>
      <c r="B28" s="112" t="s">
        <v>22</v>
      </c>
      <c r="C28" s="113"/>
      <c r="D28" s="113"/>
      <c r="E28" s="114"/>
      <c r="F28" s="115"/>
      <c r="G28" s="229">
        <v>3034804.56</v>
      </c>
      <c r="H28" s="231"/>
      <c r="I28" s="231"/>
      <c r="J28" s="116" t="str">
        <f t="shared" si="1"/>
        <v>CZK</v>
      </c>
    </row>
    <row r="29" spans="1:10" ht="27.75" customHeight="1" thickBot="1" x14ac:dyDescent="0.3">
      <c r="A29" s="4"/>
      <c r="B29" s="112" t="s">
        <v>35</v>
      </c>
      <c r="C29" s="117"/>
      <c r="D29" s="117"/>
      <c r="E29" s="117"/>
      <c r="F29" s="117"/>
      <c r="G29" s="229">
        <f>ZakladDPHSni+DPHSni+ZakladDPHZakl+DPHZakl+Zaokrouhleni</f>
        <v>0</v>
      </c>
      <c r="H29" s="229"/>
      <c r="I29" s="229"/>
      <c r="J29" s="118" t="s">
        <v>59</v>
      </c>
    </row>
    <row r="30" spans="1:10" ht="12.75" customHeight="1" x14ac:dyDescent="0.25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5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5">
      <c r="A32" s="4"/>
      <c r="B32" s="24"/>
      <c r="C32" s="19" t="s">
        <v>10</v>
      </c>
      <c r="D32" s="39"/>
      <c r="E32" s="39"/>
      <c r="F32" s="19" t="s">
        <v>9</v>
      </c>
      <c r="G32" s="39"/>
      <c r="H32" s="40"/>
      <c r="I32" s="39"/>
      <c r="J32" s="12"/>
    </row>
    <row r="33" spans="1:10" ht="47.25" customHeight="1" x14ac:dyDescent="0.25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5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5">
      <c r="A35" s="4"/>
      <c r="B35" s="4"/>
      <c r="C35" s="5"/>
      <c r="D35" s="216" t="s">
        <v>2</v>
      </c>
      <c r="E35" s="216"/>
      <c r="F35" s="5"/>
      <c r="G35" s="45"/>
      <c r="H35" s="13" t="s">
        <v>3</v>
      </c>
      <c r="I35" s="45"/>
      <c r="J35" s="12"/>
    </row>
    <row r="36" spans="1:10" ht="13.5" customHeight="1" thickBot="1" x14ac:dyDescent="0.3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3">
      <c r="B37" s="77" t="s">
        <v>15</v>
      </c>
      <c r="C37" s="3"/>
      <c r="D37" s="3"/>
      <c r="E37" s="3"/>
      <c r="F37" s="104"/>
      <c r="G37" s="104"/>
      <c r="H37" s="104"/>
      <c r="I37" s="104"/>
      <c r="J37" s="3"/>
    </row>
    <row r="38" spans="1:10" ht="25.5" hidden="1" customHeight="1" x14ac:dyDescent="0.25">
      <c r="A38" s="96" t="s">
        <v>37</v>
      </c>
      <c r="B38" s="98" t="s">
        <v>16</v>
      </c>
      <c r="C38" s="99" t="s">
        <v>5</v>
      </c>
      <c r="D38" s="100"/>
      <c r="E38" s="100"/>
      <c r="F38" s="105" t="str">
        <f>B23</f>
        <v>Základ pro sníženou DPH</v>
      </c>
      <c r="G38" s="105" t="str">
        <f>B25</f>
        <v>Základ pro základní DPH</v>
      </c>
      <c r="H38" s="106" t="s">
        <v>17</v>
      </c>
      <c r="I38" s="106" t="s">
        <v>1</v>
      </c>
      <c r="J38" s="101" t="s">
        <v>0</v>
      </c>
    </row>
    <row r="39" spans="1:10" ht="25.5" hidden="1" customHeight="1" x14ac:dyDescent="0.25">
      <c r="A39" s="96">
        <v>0</v>
      </c>
      <c r="B39" s="102" t="s">
        <v>57</v>
      </c>
      <c r="C39" s="199" t="s">
        <v>47</v>
      </c>
      <c r="D39" s="200"/>
      <c r="E39" s="200"/>
      <c r="F39" s="107">
        <v>0</v>
      </c>
      <c r="G39" s="108">
        <v>3034804.56</v>
      </c>
      <c r="H39" s="109">
        <v>637309</v>
      </c>
      <c r="I39" s="109">
        <v>3672113.56</v>
      </c>
      <c r="J39" s="103" t="str">
        <f>IF(CenaCelkemVypocet=0,"",I39/CenaCelkemVypocet*100)</f>
        <v/>
      </c>
    </row>
    <row r="40" spans="1:10" ht="25.5" hidden="1" customHeight="1" x14ac:dyDescent="0.25">
      <c r="A40" s="96"/>
      <c r="B40" s="201" t="s">
        <v>58</v>
      </c>
      <c r="C40" s="202"/>
      <c r="D40" s="202"/>
      <c r="E40" s="203"/>
      <c r="F40" s="110">
        <f>SUMIF(A39:A39,"=1",F39:F39)</f>
        <v>0</v>
      </c>
      <c r="G40" s="111">
        <f>SUMIF(A39:A39,"=1",G39:G39)</f>
        <v>0</v>
      </c>
      <c r="H40" s="111">
        <f>SUMIF(A39:A39,"=1",H39:H39)</f>
        <v>0</v>
      </c>
      <c r="I40" s="111">
        <f>SUMIF(A39:A39,"=1",I39:I39)</f>
        <v>0</v>
      </c>
      <c r="J40" s="97">
        <f>SUMIF(A39:A39,"=1",J39:J39)</f>
        <v>0</v>
      </c>
    </row>
    <row r="44" spans="1:10" ht="15.6" x14ac:dyDescent="0.3">
      <c r="B44" s="119" t="s">
        <v>60</v>
      </c>
    </row>
    <row r="46" spans="1:10" ht="25.5" customHeight="1" x14ac:dyDescent="0.25">
      <c r="A46" s="120"/>
      <c r="B46" s="124" t="s">
        <v>16</v>
      </c>
      <c r="C46" s="124" t="s">
        <v>5</v>
      </c>
      <c r="D46" s="125"/>
      <c r="E46" s="125"/>
      <c r="F46" s="128" t="s">
        <v>61</v>
      </c>
      <c r="G46" s="128"/>
      <c r="H46" s="128"/>
      <c r="I46" s="204" t="s">
        <v>28</v>
      </c>
      <c r="J46" s="204"/>
    </row>
    <row r="47" spans="1:10" ht="25.5" customHeight="1" x14ac:dyDescent="0.25">
      <c r="A47" s="121"/>
      <c r="B47" s="131" t="s">
        <v>62</v>
      </c>
      <c r="C47" s="206" t="s">
        <v>63</v>
      </c>
      <c r="D47" s="207"/>
      <c r="E47" s="207"/>
      <c r="F47" s="135" t="s">
        <v>23</v>
      </c>
      <c r="G47" s="132"/>
      <c r="H47" s="132"/>
      <c r="I47" s="205">
        <f>'Rozpočet Pol'!G8</f>
        <v>0</v>
      </c>
      <c r="J47" s="205"/>
    </row>
    <row r="48" spans="1:10" ht="25.5" customHeight="1" x14ac:dyDescent="0.25">
      <c r="A48" s="121"/>
      <c r="B48" s="123" t="s">
        <v>64</v>
      </c>
      <c r="C48" s="194" t="s">
        <v>65</v>
      </c>
      <c r="D48" s="195"/>
      <c r="E48" s="195"/>
      <c r="F48" s="136" t="s">
        <v>23</v>
      </c>
      <c r="G48" s="129"/>
      <c r="H48" s="129"/>
      <c r="I48" s="193">
        <f>'Rozpočet Pol'!G57</f>
        <v>0</v>
      </c>
      <c r="J48" s="193"/>
    </row>
    <row r="49" spans="1:10" ht="25.5" customHeight="1" x14ac:dyDescent="0.25">
      <c r="A49" s="121"/>
      <c r="B49" s="123" t="s">
        <v>66</v>
      </c>
      <c r="C49" s="194" t="s">
        <v>67</v>
      </c>
      <c r="D49" s="195"/>
      <c r="E49" s="195"/>
      <c r="F49" s="136" t="s">
        <v>23</v>
      </c>
      <c r="G49" s="129"/>
      <c r="H49" s="129"/>
      <c r="I49" s="193">
        <f>'Rozpočet Pol'!G68</f>
        <v>0</v>
      </c>
      <c r="J49" s="193"/>
    </row>
    <row r="50" spans="1:10" ht="25.5" customHeight="1" x14ac:dyDescent="0.25">
      <c r="A50" s="121"/>
      <c r="B50" s="123" t="s">
        <v>68</v>
      </c>
      <c r="C50" s="194" t="s">
        <v>69</v>
      </c>
      <c r="D50" s="195"/>
      <c r="E50" s="195"/>
      <c r="F50" s="136" t="s">
        <v>23</v>
      </c>
      <c r="G50" s="129"/>
      <c r="H50" s="129"/>
      <c r="I50" s="193">
        <f>'Rozpočet Pol'!G83</f>
        <v>0</v>
      </c>
      <c r="J50" s="193"/>
    </row>
    <row r="51" spans="1:10" ht="25.5" customHeight="1" x14ac:dyDescent="0.25">
      <c r="A51" s="121"/>
      <c r="B51" s="123" t="s">
        <v>70</v>
      </c>
      <c r="C51" s="194" t="s">
        <v>71</v>
      </c>
      <c r="D51" s="195"/>
      <c r="E51" s="195"/>
      <c r="F51" s="136" t="s">
        <v>23</v>
      </c>
      <c r="G51" s="129"/>
      <c r="H51" s="129"/>
      <c r="I51" s="193">
        <f>'Rozpočet Pol'!G96</f>
        <v>0</v>
      </c>
      <c r="J51" s="193"/>
    </row>
    <row r="52" spans="1:10" ht="25.5" customHeight="1" x14ac:dyDescent="0.25">
      <c r="A52" s="121"/>
      <c r="B52" s="123" t="s">
        <v>72</v>
      </c>
      <c r="C52" s="194" t="s">
        <v>73</v>
      </c>
      <c r="D52" s="195"/>
      <c r="E52" s="195"/>
      <c r="F52" s="136" t="s">
        <v>23</v>
      </c>
      <c r="G52" s="129"/>
      <c r="H52" s="129"/>
      <c r="I52" s="193">
        <f>'Rozpočet Pol'!G107</f>
        <v>0</v>
      </c>
      <c r="J52" s="193"/>
    </row>
    <row r="53" spans="1:10" ht="25.5" customHeight="1" x14ac:dyDescent="0.25">
      <c r="A53" s="121"/>
      <c r="B53" s="123" t="s">
        <v>74</v>
      </c>
      <c r="C53" s="194" t="s">
        <v>75</v>
      </c>
      <c r="D53" s="195"/>
      <c r="E53" s="195"/>
      <c r="F53" s="136" t="s">
        <v>23</v>
      </c>
      <c r="G53" s="129"/>
      <c r="H53" s="129"/>
      <c r="I53" s="193">
        <f>'Rozpočet Pol'!G111</f>
        <v>0</v>
      </c>
      <c r="J53" s="193"/>
    </row>
    <row r="54" spans="1:10" ht="25.5" customHeight="1" x14ac:dyDescent="0.25">
      <c r="A54" s="121"/>
      <c r="B54" s="123" t="s">
        <v>76</v>
      </c>
      <c r="C54" s="194" t="s">
        <v>77</v>
      </c>
      <c r="D54" s="195"/>
      <c r="E54" s="195"/>
      <c r="F54" s="136" t="s">
        <v>23</v>
      </c>
      <c r="G54" s="129"/>
      <c r="H54" s="129"/>
      <c r="I54" s="193">
        <f>'Rozpočet Pol'!G114</f>
        <v>0</v>
      </c>
      <c r="J54" s="193"/>
    </row>
    <row r="55" spans="1:10" ht="25.5" customHeight="1" x14ac:dyDescent="0.25">
      <c r="A55" s="121"/>
      <c r="B55" s="123" t="s">
        <v>78</v>
      </c>
      <c r="C55" s="194" t="s">
        <v>79</v>
      </c>
      <c r="D55" s="195"/>
      <c r="E55" s="195"/>
      <c r="F55" s="136" t="s">
        <v>23</v>
      </c>
      <c r="G55" s="129"/>
      <c r="H55" s="129"/>
      <c r="I55" s="193">
        <f>'Rozpočet Pol'!G121</f>
        <v>0</v>
      </c>
      <c r="J55" s="193"/>
    </row>
    <row r="56" spans="1:10" ht="25.5" customHeight="1" x14ac:dyDescent="0.25">
      <c r="A56" s="121"/>
      <c r="B56" s="123" t="s">
        <v>80</v>
      </c>
      <c r="C56" s="194" t="s">
        <v>81</v>
      </c>
      <c r="D56" s="195"/>
      <c r="E56" s="195"/>
      <c r="F56" s="136" t="s">
        <v>23</v>
      </c>
      <c r="G56" s="129"/>
      <c r="H56" s="129"/>
      <c r="I56" s="193">
        <f>'Rozpočet Pol'!G124</f>
        <v>0</v>
      </c>
      <c r="J56" s="193"/>
    </row>
    <row r="57" spans="1:10" ht="25.5" customHeight="1" x14ac:dyDescent="0.25">
      <c r="A57" s="121"/>
      <c r="B57" s="123" t="s">
        <v>82</v>
      </c>
      <c r="C57" s="194" t="s">
        <v>83</v>
      </c>
      <c r="D57" s="195"/>
      <c r="E57" s="195"/>
      <c r="F57" s="136" t="s">
        <v>23</v>
      </c>
      <c r="G57" s="129"/>
      <c r="H57" s="129"/>
      <c r="I57" s="193">
        <f>'Rozpočet Pol'!G127</f>
        <v>0</v>
      </c>
      <c r="J57" s="193"/>
    </row>
    <row r="58" spans="1:10" ht="25.5" customHeight="1" x14ac:dyDescent="0.25">
      <c r="A58" s="121"/>
      <c r="B58" s="123" t="s">
        <v>84</v>
      </c>
      <c r="C58" s="194" t="s">
        <v>85</v>
      </c>
      <c r="D58" s="195"/>
      <c r="E58" s="195"/>
      <c r="F58" s="136" t="s">
        <v>23</v>
      </c>
      <c r="G58" s="129"/>
      <c r="H58" s="129"/>
      <c r="I58" s="193">
        <f>'Rozpočet Pol'!G129</f>
        <v>0</v>
      </c>
      <c r="J58" s="193"/>
    </row>
    <row r="59" spans="1:10" ht="25.5" customHeight="1" x14ac:dyDescent="0.25">
      <c r="A59" s="121"/>
      <c r="B59" s="123" t="s">
        <v>86</v>
      </c>
      <c r="C59" s="194" t="s">
        <v>87</v>
      </c>
      <c r="D59" s="195"/>
      <c r="E59" s="195"/>
      <c r="F59" s="136" t="s">
        <v>24</v>
      </c>
      <c r="G59" s="129"/>
      <c r="H59" s="129"/>
      <c r="I59" s="193">
        <f>'Rozpočet Pol'!G131</f>
        <v>0</v>
      </c>
      <c r="J59" s="193"/>
    </row>
    <row r="60" spans="1:10" ht="25.5" customHeight="1" x14ac:dyDescent="0.25">
      <c r="A60" s="121"/>
      <c r="B60" s="133" t="s">
        <v>88</v>
      </c>
      <c r="C60" s="197" t="s">
        <v>26</v>
      </c>
      <c r="D60" s="198"/>
      <c r="E60" s="198"/>
      <c r="F60" s="137" t="s">
        <v>88</v>
      </c>
      <c r="G60" s="134"/>
      <c r="H60" s="134"/>
      <c r="I60" s="196">
        <f>'Rozpočet Pol'!G134</f>
        <v>0</v>
      </c>
      <c r="J60" s="196"/>
    </row>
    <row r="61" spans="1:10" ht="25.5" customHeight="1" x14ac:dyDescent="0.25">
      <c r="A61" s="122"/>
      <c r="B61" s="126" t="s">
        <v>1</v>
      </c>
      <c r="C61" s="126"/>
      <c r="D61" s="127"/>
      <c r="E61" s="127"/>
      <c r="F61" s="138"/>
      <c r="G61" s="130"/>
      <c r="H61" s="130"/>
      <c r="I61" s="192">
        <f>SUM(I47:I60)</f>
        <v>0</v>
      </c>
      <c r="J61" s="192"/>
    </row>
    <row r="62" spans="1:10" x14ac:dyDescent="0.25">
      <c r="F62" s="94"/>
      <c r="G62" s="95"/>
      <c r="H62" s="94"/>
      <c r="I62" s="95"/>
      <c r="J62" s="95"/>
    </row>
    <row r="63" spans="1:10" x14ac:dyDescent="0.25">
      <c r="F63" s="94"/>
      <c r="G63" s="95"/>
      <c r="H63" s="94"/>
      <c r="I63" s="95"/>
      <c r="J63" s="95"/>
    </row>
    <row r="64" spans="1:10" x14ac:dyDescent="0.25">
      <c r="F64" s="94"/>
      <c r="G64" s="95"/>
      <c r="H64" s="94"/>
      <c r="I64" s="95"/>
      <c r="J64" s="95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7"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  <mergeCell ref="E20:F20"/>
    <mergeCell ref="I20:J20"/>
    <mergeCell ref="I21:J21"/>
    <mergeCell ref="G19:H19"/>
    <mergeCell ref="G20:H20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C39:E39"/>
    <mergeCell ref="B40:E40"/>
    <mergeCell ref="I46:J46"/>
    <mergeCell ref="I47:J47"/>
    <mergeCell ref="C47:E47"/>
    <mergeCell ref="I49:J49"/>
    <mergeCell ref="C49:E49"/>
    <mergeCell ref="I50:J50"/>
    <mergeCell ref="C50:E50"/>
    <mergeCell ref="I51:J51"/>
    <mergeCell ref="C51:E51"/>
    <mergeCell ref="I52:J52"/>
    <mergeCell ref="C52:E52"/>
    <mergeCell ref="I53:J53"/>
    <mergeCell ref="C53:E53"/>
    <mergeCell ref="I54:J54"/>
    <mergeCell ref="C54:E54"/>
    <mergeCell ref="I55:J55"/>
    <mergeCell ref="C55:E55"/>
    <mergeCell ref="I56:J56"/>
    <mergeCell ref="C56:E56"/>
    <mergeCell ref="I57:J57"/>
    <mergeCell ref="C57:E57"/>
    <mergeCell ref="I61:J61"/>
    <mergeCell ref="I58:J58"/>
    <mergeCell ref="C58:E58"/>
    <mergeCell ref="I59:J59"/>
    <mergeCell ref="C59:E59"/>
    <mergeCell ref="I60:J60"/>
    <mergeCell ref="C60:E60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selection activeCell="A5" sqref="A5:IV5"/>
    </sheetView>
  </sheetViews>
  <sheetFormatPr defaultColWidth="9.109375" defaultRowHeight="13.2" x14ac:dyDescent="0.25"/>
  <cols>
    <col min="1" max="1" width="4.33203125" style="6" customWidth="1"/>
    <col min="2" max="2" width="14.44140625" style="6" customWidth="1"/>
    <col min="3" max="3" width="38.33203125" style="10" customWidth="1"/>
    <col min="4" max="4" width="4.5546875" style="6" customWidth="1"/>
    <col min="5" max="5" width="10.5546875" style="6" customWidth="1"/>
    <col min="6" max="6" width="9.88671875" style="6" customWidth="1"/>
    <col min="7" max="7" width="12.6640625" style="6" customWidth="1"/>
    <col min="8" max="16384" width="9.109375" style="6"/>
  </cols>
  <sheetData>
    <row r="1" spans="1:7" ht="15.6" x14ac:dyDescent="0.25">
      <c r="A1" s="239" t="s">
        <v>6</v>
      </c>
      <c r="B1" s="239"/>
      <c r="C1" s="240"/>
      <c r="D1" s="239"/>
      <c r="E1" s="239"/>
      <c r="F1" s="239"/>
      <c r="G1" s="239"/>
    </row>
    <row r="2" spans="1:7" ht="24.9" customHeight="1" x14ac:dyDescent="0.25">
      <c r="A2" s="79" t="s">
        <v>41</v>
      </c>
      <c r="B2" s="78"/>
      <c r="C2" s="241"/>
      <c r="D2" s="241"/>
      <c r="E2" s="241"/>
      <c r="F2" s="241"/>
      <c r="G2" s="242"/>
    </row>
    <row r="3" spans="1:7" ht="24.9" hidden="1" customHeight="1" x14ac:dyDescent="0.25">
      <c r="A3" s="79" t="s">
        <v>7</v>
      </c>
      <c r="B3" s="78"/>
      <c r="C3" s="241"/>
      <c r="D3" s="241"/>
      <c r="E3" s="241"/>
      <c r="F3" s="241"/>
      <c r="G3" s="242"/>
    </row>
    <row r="4" spans="1:7" ht="24.9" hidden="1" customHeight="1" x14ac:dyDescent="0.25">
      <c r="A4" s="79" t="s">
        <v>8</v>
      </c>
      <c r="B4" s="78"/>
      <c r="C4" s="241"/>
      <c r="D4" s="241"/>
      <c r="E4" s="241"/>
      <c r="F4" s="241"/>
      <c r="G4" s="242"/>
    </row>
    <row r="5" spans="1:7" hidden="1" x14ac:dyDescent="0.25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/>
  </sheetPr>
  <dimension ref="A1:BD142"/>
  <sheetViews>
    <sheetView topLeftCell="B1" zoomScaleNormal="100" workbookViewId="0">
      <selection activeCell="F12" sqref="F12"/>
    </sheetView>
  </sheetViews>
  <sheetFormatPr defaultRowHeight="13.2" outlineLevelRow="1" x14ac:dyDescent="0.25"/>
  <cols>
    <col min="1" max="1" width="4.33203125" customWidth="1"/>
    <col min="2" max="2" width="14.44140625" style="93" customWidth="1"/>
    <col min="3" max="3" width="38.33203125" style="93" customWidth="1"/>
    <col min="4" max="4" width="4.6640625" customWidth="1"/>
    <col min="5" max="5" width="10.6640625" customWidth="1"/>
    <col min="6" max="6" width="9.88671875" customWidth="1"/>
    <col min="7" max="7" width="12.6640625" customWidth="1"/>
    <col min="8" max="9" width="0" hidden="1" customWidth="1"/>
    <col min="14" max="17" width="0" hidden="1" customWidth="1"/>
    <col min="25" max="35" width="0" hidden="1" customWidth="1"/>
    <col min="49" max="49" width="73.44140625" customWidth="1"/>
  </cols>
  <sheetData>
    <row r="1" spans="1:56" ht="15.75" customHeight="1" x14ac:dyDescent="0.3">
      <c r="A1" s="248" t="s">
        <v>6</v>
      </c>
      <c r="B1" s="248"/>
      <c r="C1" s="248"/>
      <c r="D1" s="248"/>
      <c r="E1" s="248"/>
      <c r="F1" s="248"/>
      <c r="G1" s="248"/>
      <c r="AA1" t="s">
        <v>91</v>
      </c>
    </row>
    <row r="2" spans="1:56" ht="25.2" customHeight="1" x14ac:dyDescent="0.25">
      <c r="A2" s="143" t="s">
        <v>90</v>
      </c>
      <c r="B2" s="141"/>
      <c r="C2" s="249" t="s">
        <v>47</v>
      </c>
      <c r="D2" s="250"/>
      <c r="E2" s="250"/>
      <c r="F2" s="250"/>
      <c r="G2" s="251"/>
      <c r="AA2" t="s">
        <v>92</v>
      </c>
    </row>
    <row r="3" spans="1:56" ht="25.2" customHeight="1" x14ac:dyDescent="0.25">
      <c r="A3" s="144" t="s">
        <v>7</v>
      </c>
      <c r="B3" s="142"/>
      <c r="C3" s="252" t="s">
        <v>43</v>
      </c>
      <c r="D3" s="253"/>
      <c r="E3" s="253"/>
      <c r="F3" s="253"/>
      <c r="G3" s="254"/>
      <c r="AA3" t="s">
        <v>93</v>
      </c>
    </row>
    <row r="4" spans="1:56" ht="25.2" hidden="1" customHeight="1" x14ac:dyDescent="0.25">
      <c r="A4" s="144" t="s">
        <v>8</v>
      </c>
      <c r="B4" s="142"/>
      <c r="C4" s="252"/>
      <c r="D4" s="253"/>
      <c r="E4" s="253"/>
      <c r="F4" s="253"/>
      <c r="G4" s="254"/>
      <c r="AA4" t="s">
        <v>94</v>
      </c>
    </row>
    <row r="5" spans="1:56" hidden="1" x14ac:dyDescent="0.25">
      <c r="A5" s="145" t="s">
        <v>95</v>
      </c>
      <c r="B5" s="146"/>
      <c r="C5" s="147"/>
      <c r="D5" s="148"/>
      <c r="E5" s="148"/>
      <c r="F5" s="148"/>
      <c r="G5" s="149"/>
      <c r="AA5" t="s">
        <v>96</v>
      </c>
    </row>
    <row r="7" spans="1:56" ht="39.6" x14ac:dyDescent="0.25">
      <c r="A7" s="155" t="s">
        <v>97</v>
      </c>
      <c r="B7" s="156" t="s">
        <v>98</v>
      </c>
      <c r="C7" s="156" t="s">
        <v>99</v>
      </c>
      <c r="D7" s="155" t="s">
        <v>100</v>
      </c>
      <c r="E7" s="155" t="s">
        <v>101</v>
      </c>
      <c r="F7" s="150" t="s">
        <v>102</v>
      </c>
      <c r="G7" s="172" t="s">
        <v>28</v>
      </c>
      <c r="H7" s="173" t="s">
        <v>103</v>
      </c>
      <c r="I7" s="173" t="s">
        <v>104</v>
      </c>
      <c r="J7" s="173" t="s">
        <v>105</v>
      </c>
      <c r="K7" s="173" t="s">
        <v>106</v>
      </c>
      <c r="L7" s="173" t="s">
        <v>107</v>
      </c>
      <c r="M7" s="173" t="s">
        <v>108</v>
      </c>
      <c r="N7" s="173" t="s">
        <v>109</v>
      </c>
      <c r="O7" s="173" t="s">
        <v>110</v>
      </c>
      <c r="P7" s="173" t="s">
        <v>111</v>
      </c>
      <c r="Q7" s="158" t="s">
        <v>112</v>
      </c>
    </row>
    <row r="8" spans="1:56" x14ac:dyDescent="0.25">
      <c r="A8" s="174" t="s">
        <v>113</v>
      </c>
      <c r="B8" s="175" t="s">
        <v>62</v>
      </c>
      <c r="C8" s="176" t="s">
        <v>63</v>
      </c>
      <c r="D8" s="157"/>
      <c r="E8" s="177"/>
      <c r="F8" s="178"/>
      <c r="G8" s="178">
        <f>SUMIF(AA9:AA56,"&lt;&gt;NOR",G9:G56)</f>
        <v>0</v>
      </c>
      <c r="H8" s="178"/>
      <c r="I8" s="178">
        <f>SUM(I9:I56)</f>
        <v>0</v>
      </c>
      <c r="J8" s="157"/>
      <c r="K8" s="157">
        <f>SUM(K9:K56)</f>
        <v>1.2805799999999998</v>
      </c>
      <c r="L8" s="157"/>
      <c r="M8" s="157">
        <f>SUM(M9:M56)</f>
        <v>0</v>
      </c>
      <c r="N8" s="157"/>
      <c r="O8" s="157"/>
      <c r="P8" s="174"/>
      <c r="Q8" s="157">
        <f>SUM(Q9:Q56)</f>
        <v>423.36</v>
      </c>
      <c r="AA8" t="s">
        <v>114</v>
      </c>
    </row>
    <row r="9" spans="1:56" outlineLevel="1" x14ac:dyDescent="0.25">
      <c r="A9" s="152">
        <v>1</v>
      </c>
      <c r="B9" s="159" t="s">
        <v>115</v>
      </c>
      <c r="C9" s="185" t="s">
        <v>116</v>
      </c>
      <c r="D9" s="161" t="s">
        <v>117</v>
      </c>
      <c r="E9" s="166">
        <v>5</v>
      </c>
      <c r="F9" s="169">
        <v>0</v>
      </c>
      <c r="G9" s="169">
        <f>E9*F9</f>
        <v>0</v>
      </c>
      <c r="H9" s="169">
        <v>21</v>
      </c>
      <c r="I9" s="169">
        <f t="shared" ref="I9:I14" si="0">G9*(1+H9/100)</f>
        <v>0</v>
      </c>
      <c r="J9" s="161">
        <v>0</v>
      </c>
      <c r="K9" s="161">
        <f t="shared" ref="K9:K14" si="1">ROUND(E9*J9,5)</f>
        <v>0</v>
      </c>
      <c r="L9" s="161">
        <v>0</v>
      </c>
      <c r="M9" s="161">
        <f t="shared" ref="M9:M14" si="2">ROUND(E9*L9,5)</f>
        <v>0</v>
      </c>
      <c r="N9" s="161"/>
      <c r="O9" s="161"/>
      <c r="P9" s="162">
        <v>0.20899999999999999</v>
      </c>
      <c r="Q9" s="161">
        <f t="shared" ref="Q9:Q14" si="3">ROUND(E9*P9,2)</f>
        <v>1.05</v>
      </c>
      <c r="R9" s="151"/>
      <c r="S9" s="151"/>
      <c r="T9" s="151"/>
      <c r="U9" s="151"/>
      <c r="V9" s="151"/>
      <c r="W9" s="151"/>
      <c r="X9" s="151"/>
      <c r="Y9" s="151"/>
      <c r="Z9" s="151"/>
      <c r="AA9" s="151" t="s">
        <v>118</v>
      </c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</row>
    <row r="10" spans="1:56" outlineLevel="1" x14ac:dyDescent="0.25">
      <c r="A10" s="152">
        <v>2</v>
      </c>
      <c r="B10" s="159" t="s">
        <v>119</v>
      </c>
      <c r="C10" s="185" t="s">
        <v>120</v>
      </c>
      <c r="D10" s="161" t="s">
        <v>121</v>
      </c>
      <c r="E10" s="166">
        <v>268</v>
      </c>
      <c r="F10" s="169">
        <v>0</v>
      </c>
      <c r="G10" s="169">
        <f t="shared" ref="G10:G14" si="4">E10*F10</f>
        <v>0</v>
      </c>
      <c r="H10" s="169">
        <v>21</v>
      </c>
      <c r="I10" s="169">
        <f t="shared" si="0"/>
        <v>0</v>
      </c>
      <c r="J10" s="161">
        <v>0</v>
      </c>
      <c r="K10" s="161">
        <f t="shared" si="1"/>
        <v>0</v>
      </c>
      <c r="L10" s="161">
        <v>0</v>
      </c>
      <c r="M10" s="161">
        <f t="shared" si="2"/>
        <v>0</v>
      </c>
      <c r="N10" s="161"/>
      <c r="O10" s="161"/>
      <c r="P10" s="162">
        <v>0.187</v>
      </c>
      <c r="Q10" s="161">
        <f t="shared" si="3"/>
        <v>50.12</v>
      </c>
      <c r="R10" s="151"/>
      <c r="S10" s="151"/>
      <c r="T10" s="151"/>
      <c r="U10" s="151"/>
      <c r="V10" s="151"/>
      <c r="W10" s="151"/>
      <c r="X10" s="151"/>
      <c r="Y10" s="151"/>
      <c r="Z10" s="151"/>
      <c r="AA10" s="151" t="s">
        <v>118</v>
      </c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</row>
    <row r="11" spans="1:56" outlineLevel="1" x14ac:dyDescent="0.25">
      <c r="A11" s="152">
        <v>3</v>
      </c>
      <c r="B11" s="159" t="s">
        <v>122</v>
      </c>
      <c r="C11" s="185" t="s">
        <v>123</v>
      </c>
      <c r="D11" s="161" t="s">
        <v>121</v>
      </c>
      <c r="E11" s="166">
        <v>224</v>
      </c>
      <c r="F11" s="169">
        <v>0</v>
      </c>
      <c r="G11" s="169">
        <f t="shared" si="4"/>
        <v>0</v>
      </c>
      <c r="H11" s="169">
        <v>21</v>
      </c>
      <c r="I11" s="169">
        <f t="shared" si="0"/>
        <v>0</v>
      </c>
      <c r="J11" s="161">
        <v>0</v>
      </c>
      <c r="K11" s="161">
        <f t="shared" si="1"/>
        <v>0</v>
      </c>
      <c r="L11" s="161">
        <v>0</v>
      </c>
      <c r="M11" s="161">
        <f t="shared" si="2"/>
        <v>0</v>
      </c>
      <c r="N11" s="161"/>
      <c r="O11" s="161"/>
      <c r="P11" s="162">
        <v>0.29399999999999998</v>
      </c>
      <c r="Q11" s="161">
        <f t="shared" si="3"/>
        <v>65.86</v>
      </c>
      <c r="R11" s="151"/>
      <c r="S11" s="151"/>
      <c r="T11" s="151"/>
      <c r="U11" s="151"/>
      <c r="V11" s="151"/>
      <c r="W11" s="151"/>
      <c r="X11" s="151"/>
      <c r="Y11" s="151"/>
      <c r="Z11" s="151"/>
      <c r="AA11" s="151" t="s">
        <v>118</v>
      </c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</row>
    <row r="12" spans="1:56" outlineLevel="1" x14ac:dyDescent="0.25">
      <c r="A12" s="152">
        <v>4</v>
      </c>
      <c r="B12" s="159" t="s">
        <v>124</v>
      </c>
      <c r="C12" s="185" t="s">
        <v>125</v>
      </c>
      <c r="D12" s="161" t="s">
        <v>121</v>
      </c>
      <c r="E12" s="166">
        <v>134</v>
      </c>
      <c r="F12" s="169">
        <v>0</v>
      </c>
      <c r="G12" s="169">
        <f t="shared" si="4"/>
        <v>0</v>
      </c>
      <c r="H12" s="169">
        <v>21</v>
      </c>
      <c r="I12" s="169">
        <f t="shared" si="0"/>
        <v>0</v>
      </c>
      <c r="J12" s="161">
        <v>0</v>
      </c>
      <c r="K12" s="161">
        <f t="shared" si="1"/>
        <v>0</v>
      </c>
      <c r="L12" s="161">
        <v>0</v>
      </c>
      <c r="M12" s="161">
        <f t="shared" si="2"/>
        <v>0</v>
      </c>
      <c r="N12" s="161"/>
      <c r="O12" s="161"/>
      <c r="P12" s="162">
        <v>5.8000000000000003E-2</v>
      </c>
      <c r="Q12" s="161">
        <f t="shared" si="3"/>
        <v>7.77</v>
      </c>
      <c r="R12" s="151"/>
      <c r="S12" s="151"/>
      <c r="T12" s="151"/>
      <c r="U12" s="151"/>
      <c r="V12" s="151"/>
      <c r="W12" s="151"/>
      <c r="X12" s="151"/>
      <c r="Y12" s="151"/>
      <c r="Z12" s="151"/>
      <c r="AA12" s="151" t="s">
        <v>118</v>
      </c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</row>
    <row r="13" spans="1:56" outlineLevel="1" x14ac:dyDescent="0.25">
      <c r="A13" s="152">
        <v>5</v>
      </c>
      <c r="B13" s="159" t="s">
        <v>126</v>
      </c>
      <c r="C13" s="185" t="s">
        <v>127</v>
      </c>
      <c r="D13" s="161" t="s">
        <v>121</v>
      </c>
      <c r="E13" s="166">
        <v>112</v>
      </c>
      <c r="F13" s="169">
        <v>0</v>
      </c>
      <c r="G13" s="169">
        <f t="shared" si="4"/>
        <v>0</v>
      </c>
      <c r="H13" s="169">
        <v>21</v>
      </c>
      <c r="I13" s="169">
        <f t="shared" si="0"/>
        <v>0</v>
      </c>
      <c r="J13" s="161">
        <v>0</v>
      </c>
      <c r="K13" s="161">
        <f t="shared" si="1"/>
        <v>0</v>
      </c>
      <c r="L13" s="161">
        <v>0</v>
      </c>
      <c r="M13" s="161">
        <f t="shared" si="2"/>
        <v>0</v>
      </c>
      <c r="N13" s="161"/>
      <c r="O13" s="161"/>
      <c r="P13" s="162">
        <v>8.1000000000000003E-2</v>
      </c>
      <c r="Q13" s="161">
        <f t="shared" si="3"/>
        <v>9.07</v>
      </c>
      <c r="R13" s="151"/>
      <c r="S13" s="151"/>
      <c r="T13" s="151"/>
      <c r="U13" s="151"/>
      <c r="V13" s="151"/>
      <c r="W13" s="151"/>
      <c r="X13" s="151"/>
      <c r="Y13" s="151"/>
      <c r="Z13" s="151"/>
      <c r="AA13" s="151" t="s">
        <v>118</v>
      </c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</row>
    <row r="14" spans="1:56" outlineLevel="1" x14ac:dyDescent="0.25">
      <c r="A14" s="152">
        <v>6</v>
      </c>
      <c r="B14" s="159" t="s">
        <v>128</v>
      </c>
      <c r="C14" s="185" t="s">
        <v>129</v>
      </c>
      <c r="D14" s="161" t="s">
        <v>121</v>
      </c>
      <c r="E14" s="166">
        <v>252</v>
      </c>
      <c r="F14" s="169">
        <v>0</v>
      </c>
      <c r="G14" s="169">
        <f t="shared" si="4"/>
        <v>0</v>
      </c>
      <c r="H14" s="169">
        <v>21</v>
      </c>
      <c r="I14" s="169">
        <f t="shared" si="0"/>
        <v>0</v>
      </c>
      <c r="J14" s="161">
        <v>0</v>
      </c>
      <c r="K14" s="161">
        <f t="shared" si="1"/>
        <v>0</v>
      </c>
      <c r="L14" s="161">
        <v>0</v>
      </c>
      <c r="M14" s="161">
        <f t="shared" si="2"/>
        <v>0</v>
      </c>
      <c r="N14" s="161"/>
      <c r="O14" s="161"/>
      <c r="P14" s="162">
        <v>6.2E-2</v>
      </c>
      <c r="Q14" s="161">
        <f t="shared" si="3"/>
        <v>15.62</v>
      </c>
      <c r="R14" s="151"/>
      <c r="S14" s="151"/>
      <c r="T14" s="151"/>
      <c r="U14" s="151"/>
      <c r="V14" s="151"/>
      <c r="W14" s="151"/>
      <c r="X14" s="151"/>
      <c r="Y14" s="151"/>
      <c r="Z14" s="151"/>
      <c r="AA14" s="151" t="s">
        <v>118</v>
      </c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</row>
    <row r="15" spans="1:56" outlineLevel="1" x14ac:dyDescent="0.25">
      <c r="A15" s="152"/>
      <c r="B15" s="159"/>
      <c r="C15" s="243" t="s">
        <v>130</v>
      </c>
      <c r="D15" s="244"/>
      <c r="E15" s="245"/>
      <c r="F15" s="246"/>
      <c r="G15" s="247"/>
      <c r="H15" s="169"/>
      <c r="I15" s="169"/>
      <c r="J15" s="161"/>
      <c r="K15" s="161"/>
      <c r="L15" s="161"/>
      <c r="M15" s="161"/>
      <c r="N15" s="161"/>
      <c r="O15" s="161"/>
      <c r="P15" s="162"/>
      <c r="Q15" s="161"/>
      <c r="R15" s="151"/>
      <c r="S15" s="151"/>
      <c r="T15" s="151"/>
      <c r="U15" s="151"/>
      <c r="V15" s="151"/>
      <c r="W15" s="151"/>
      <c r="X15" s="151"/>
      <c r="Y15" s="151"/>
      <c r="Z15" s="151"/>
      <c r="AA15" s="151" t="s">
        <v>131</v>
      </c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4" t="str">
        <f>C15</f>
        <v>drn sjezd : 5*0,1</v>
      </c>
      <c r="AX15" s="151"/>
      <c r="AY15" s="151"/>
      <c r="AZ15" s="151"/>
      <c r="BA15" s="151"/>
      <c r="BB15" s="151"/>
      <c r="BC15" s="151"/>
      <c r="BD15" s="151"/>
    </row>
    <row r="16" spans="1:56" outlineLevel="1" x14ac:dyDescent="0.25">
      <c r="A16" s="152"/>
      <c r="B16" s="159"/>
      <c r="C16" s="243" t="s">
        <v>132</v>
      </c>
      <c r="D16" s="244"/>
      <c r="E16" s="245"/>
      <c r="F16" s="246"/>
      <c r="G16" s="247"/>
      <c r="H16" s="169"/>
      <c r="I16" s="169"/>
      <c r="J16" s="161"/>
      <c r="K16" s="161"/>
      <c r="L16" s="161"/>
      <c r="M16" s="161"/>
      <c r="N16" s="161"/>
      <c r="O16" s="161"/>
      <c r="P16" s="162"/>
      <c r="Q16" s="161"/>
      <c r="R16" s="151"/>
      <c r="S16" s="151"/>
      <c r="T16" s="151"/>
      <c r="U16" s="151"/>
      <c r="V16" s="151"/>
      <c r="W16" s="151"/>
      <c r="X16" s="151"/>
      <c r="Y16" s="151"/>
      <c r="Z16" s="151"/>
      <c r="AA16" s="151" t="s">
        <v>131</v>
      </c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4" t="str">
        <f>C16</f>
        <v>výkopy: 246+4,8</v>
      </c>
      <c r="AX16" s="151"/>
      <c r="AY16" s="151"/>
      <c r="AZ16" s="151"/>
      <c r="BA16" s="151"/>
      <c r="BB16" s="151"/>
      <c r="BC16" s="151"/>
      <c r="BD16" s="151"/>
    </row>
    <row r="17" spans="1:56" outlineLevel="1" x14ac:dyDescent="0.25">
      <c r="A17" s="152">
        <v>7</v>
      </c>
      <c r="B17" s="159" t="s">
        <v>133</v>
      </c>
      <c r="C17" s="185" t="s">
        <v>134</v>
      </c>
      <c r="D17" s="161" t="s">
        <v>121</v>
      </c>
      <c r="E17" s="166">
        <v>15</v>
      </c>
      <c r="F17" s="169">
        <v>0</v>
      </c>
      <c r="G17" s="169">
        <f>E17*F17</f>
        <v>0</v>
      </c>
      <c r="H17" s="169">
        <v>21</v>
      </c>
      <c r="I17" s="169">
        <f>G17*(1+H17/100)</f>
        <v>0</v>
      </c>
      <c r="J17" s="161">
        <v>0</v>
      </c>
      <c r="K17" s="161">
        <f>ROUND(E17*J17,5)</f>
        <v>0</v>
      </c>
      <c r="L17" s="161">
        <v>0</v>
      </c>
      <c r="M17" s="161">
        <f>ROUND(E17*L17,5)</f>
        <v>0</v>
      </c>
      <c r="N17" s="161"/>
      <c r="O17" s="161"/>
      <c r="P17" s="162">
        <v>0.36499999999999999</v>
      </c>
      <c r="Q17" s="161">
        <f>ROUND(E17*P17,2)</f>
        <v>5.48</v>
      </c>
      <c r="R17" s="151"/>
      <c r="S17" s="151"/>
      <c r="T17" s="151"/>
      <c r="U17" s="151"/>
      <c r="V17" s="151"/>
      <c r="W17" s="151"/>
      <c r="X17" s="151"/>
      <c r="Y17" s="151"/>
      <c r="Z17" s="151"/>
      <c r="AA17" s="151" t="s">
        <v>118</v>
      </c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</row>
    <row r="18" spans="1:56" outlineLevel="1" x14ac:dyDescent="0.25">
      <c r="A18" s="152"/>
      <c r="B18" s="159"/>
      <c r="C18" s="243" t="s">
        <v>135</v>
      </c>
      <c r="D18" s="244"/>
      <c r="E18" s="245"/>
      <c r="F18" s="246"/>
      <c r="G18" s="247"/>
      <c r="H18" s="169"/>
      <c r="I18" s="169"/>
      <c r="J18" s="161"/>
      <c r="K18" s="161"/>
      <c r="L18" s="161"/>
      <c r="M18" s="161"/>
      <c r="N18" s="161"/>
      <c r="O18" s="161"/>
      <c r="P18" s="162"/>
      <c r="Q18" s="161"/>
      <c r="R18" s="151"/>
      <c r="S18" s="151"/>
      <c r="T18" s="151"/>
      <c r="U18" s="151"/>
      <c r="V18" s="151"/>
      <c r="W18" s="151"/>
      <c r="X18" s="151"/>
      <c r="Y18" s="151"/>
      <c r="Z18" s="151"/>
      <c r="AA18" s="151" t="s">
        <v>131</v>
      </c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4" t="str">
        <f>C18</f>
        <v>zemní práce -požerák 3</v>
      </c>
      <c r="AX18" s="151"/>
      <c r="AY18" s="151"/>
      <c r="AZ18" s="151"/>
      <c r="BA18" s="151"/>
      <c r="BB18" s="151"/>
      <c r="BC18" s="151"/>
      <c r="BD18" s="151"/>
    </row>
    <row r="19" spans="1:56" outlineLevel="1" x14ac:dyDescent="0.25">
      <c r="A19" s="152"/>
      <c r="B19" s="159"/>
      <c r="C19" s="243" t="s">
        <v>136</v>
      </c>
      <c r="D19" s="244"/>
      <c r="E19" s="245"/>
      <c r="F19" s="246"/>
      <c r="G19" s="247"/>
      <c r="H19" s="169"/>
      <c r="I19" s="169"/>
      <c r="J19" s="161"/>
      <c r="K19" s="161"/>
      <c r="L19" s="161"/>
      <c r="M19" s="161"/>
      <c r="N19" s="161"/>
      <c r="O19" s="161"/>
      <c r="P19" s="162"/>
      <c r="Q19" s="161"/>
      <c r="R19" s="151"/>
      <c r="S19" s="151"/>
      <c r="T19" s="151"/>
      <c r="U19" s="151"/>
      <c r="V19" s="151"/>
      <c r="W19" s="151"/>
      <c r="X19" s="151"/>
      <c r="Y19" s="151"/>
      <c r="Z19" s="151"/>
      <c r="AA19" s="151" t="s">
        <v>131</v>
      </c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4" t="str">
        <f>C19</f>
        <v>odpadní potrubí 12</v>
      </c>
      <c r="AX19" s="151"/>
      <c r="AY19" s="151"/>
      <c r="AZ19" s="151"/>
      <c r="BA19" s="151"/>
      <c r="BB19" s="151"/>
      <c r="BC19" s="151"/>
      <c r="BD19" s="151"/>
    </row>
    <row r="20" spans="1:56" outlineLevel="1" x14ac:dyDescent="0.25">
      <c r="A20" s="152">
        <v>8</v>
      </c>
      <c r="B20" s="159" t="s">
        <v>137</v>
      </c>
      <c r="C20" s="185" t="s">
        <v>138</v>
      </c>
      <c r="D20" s="161" t="s">
        <v>121</v>
      </c>
      <c r="E20" s="166">
        <v>2.5</v>
      </c>
      <c r="F20" s="169">
        <v>0</v>
      </c>
      <c r="G20" s="169">
        <f>E20*F20</f>
        <v>0</v>
      </c>
      <c r="H20" s="169">
        <v>21</v>
      </c>
      <c r="I20" s="169">
        <f>G20*(1+H20/100)</f>
        <v>0</v>
      </c>
      <c r="J20" s="161">
        <v>0</v>
      </c>
      <c r="K20" s="161">
        <f>ROUND(E20*J20,5)</f>
        <v>0</v>
      </c>
      <c r="L20" s="161">
        <v>0</v>
      </c>
      <c r="M20" s="161">
        <f>ROUND(E20*L20,5)</f>
        <v>0</v>
      </c>
      <c r="N20" s="161"/>
      <c r="O20" s="161"/>
      <c r="P20" s="162">
        <v>0.495</v>
      </c>
      <c r="Q20" s="161">
        <f>ROUND(E20*P20,2)</f>
        <v>1.24</v>
      </c>
      <c r="R20" s="151"/>
      <c r="S20" s="151"/>
      <c r="T20" s="151"/>
      <c r="U20" s="151"/>
      <c r="V20" s="151"/>
      <c r="W20" s="151"/>
      <c r="X20" s="151"/>
      <c r="Y20" s="151"/>
      <c r="Z20" s="151"/>
      <c r="AA20" s="151" t="s">
        <v>118</v>
      </c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</row>
    <row r="21" spans="1:56" outlineLevel="1" x14ac:dyDescent="0.25">
      <c r="A21" s="152"/>
      <c r="B21" s="159"/>
      <c r="C21" s="243" t="s">
        <v>139</v>
      </c>
      <c r="D21" s="244"/>
      <c r="E21" s="245"/>
      <c r="F21" s="246"/>
      <c r="G21" s="247"/>
      <c r="H21" s="169"/>
      <c r="I21" s="169"/>
      <c r="J21" s="161"/>
      <c r="K21" s="161"/>
      <c r="L21" s="161"/>
      <c r="M21" s="161"/>
      <c r="N21" s="161"/>
      <c r="O21" s="161"/>
      <c r="P21" s="162"/>
      <c r="Q21" s="161"/>
      <c r="R21" s="151"/>
      <c r="S21" s="151"/>
      <c r="T21" s="151"/>
      <c r="U21" s="151"/>
      <c r="V21" s="151"/>
      <c r="W21" s="151"/>
      <c r="X21" s="151"/>
      <c r="Y21" s="151"/>
      <c r="Z21" s="151"/>
      <c r="AA21" s="151" t="s">
        <v>131</v>
      </c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4" t="str">
        <f>C21</f>
        <v>zemní práce požerák 2,5</v>
      </c>
      <c r="AX21" s="151"/>
      <c r="AY21" s="151"/>
      <c r="AZ21" s="151"/>
      <c r="BA21" s="151"/>
      <c r="BB21" s="151"/>
      <c r="BC21" s="151"/>
      <c r="BD21" s="151"/>
    </row>
    <row r="22" spans="1:56" ht="20.399999999999999" outlineLevel="1" x14ac:dyDescent="0.25">
      <c r="A22" s="152">
        <v>9</v>
      </c>
      <c r="B22" s="159" t="s">
        <v>140</v>
      </c>
      <c r="C22" s="185" t="s">
        <v>141</v>
      </c>
      <c r="D22" s="161" t="s">
        <v>121</v>
      </c>
      <c r="E22" s="166">
        <v>492</v>
      </c>
      <c r="F22" s="169">
        <v>0</v>
      </c>
      <c r="G22" s="169">
        <f>E22*F22</f>
        <v>0</v>
      </c>
      <c r="H22" s="169">
        <v>21</v>
      </c>
      <c r="I22" s="169">
        <f>G22*(1+H22/100)</f>
        <v>0</v>
      </c>
      <c r="J22" s="161">
        <v>0</v>
      </c>
      <c r="K22" s="161">
        <f>ROUND(E22*J22,5)</f>
        <v>0</v>
      </c>
      <c r="L22" s="161">
        <v>0</v>
      </c>
      <c r="M22" s="161">
        <f>ROUND(E22*L22,5)</f>
        <v>0</v>
      </c>
      <c r="N22" s="161"/>
      <c r="O22" s="161"/>
      <c r="P22" s="162">
        <v>1.0999999999999999E-2</v>
      </c>
      <c r="Q22" s="161">
        <f>ROUND(E22*P22,2)</f>
        <v>5.41</v>
      </c>
      <c r="R22" s="151"/>
      <c r="S22" s="151"/>
      <c r="T22" s="151"/>
      <c r="U22" s="151"/>
      <c r="V22" s="151"/>
      <c r="W22" s="151"/>
      <c r="X22" s="151"/>
      <c r="Y22" s="151"/>
      <c r="Z22" s="151"/>
      <c r="AA22" s="151" t="s">
        <v>118</v>
      </c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</row>
    <row r="23" spans="1:56" outlineLevel="1" x14ac:dyDescent="0.25">
      <c r="A23" s="152"/>
      <c r="B23" s="159"/>
      <c r="C23" s="243" t="s">
        <v>142</v>
      </c>
      <c r="D23" s="244"/>
      <c r="E23" s="245"/>
      <c r="F23" s="246"/>
      <c r="G23" s="247"/>
      <c r="H23" s="169"/>
      <c r="I23" s="169"/>
      <c r="J23" s="161"/>
      <c r="K23" s="161"/>
      <c r="L23" s="161"/>
      <c r="M23" s="161"/>
      <c r="N23" s="161"/>
      <c r="O23" s="161"/>
      <c r="P23" s="162"/>
      <c r="Q23" s="161"/>
      <c r="R23" s="151"/>
      <c r="S23" s="151"/>
      <c r="T23" s="151"/>
      <c r="U23" s="151"/>
      <c r="V23" s="151"/>
      <c r="W23" s="151"/>
      <c r="X23" s="151"/>
      <c r="Y23" s="151"/>
      <c r="Z23" s="151"/>
      <c r="AA23" s="151" t="s">
        <v>131</v>
      </c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4" t="str">
        <f t="shared" ref="AW23:AW28" si="5">C23</f>
        <v>drn:5*0,5</v>
      </c>
      <c r="AX23" s="151"/>
      <c r="AY23" s="151"/>
      <c r="AZ23" s="151"/>
      <c r="BA23" s="151"/>
      <c r="BB23" s="151"/>
      <c r="BC23" s="151"/>
      <c r="BD23" s="151"/>
    </row>
    <row r="24" spans="1:56" outlineLevel="1" x14ac:dyDescent="0.25">
      <c r="A24" s="152"/>
      <c r="B24" s="159"/>
      <c r="C24" s="243" t="s">
        <v>143</v>
      </c>
      <c r="D24" s="244"/>
      <c r="E24" s="245"/>
      <c r="F24" s="246"/>
      <c r="G24" s="247"/>
      <c r="H24" s="169"/>
      <c r="I24" s="169"/>
      <c r="J24" s="161"/>
      <c r="K24" s="161"/>
      <c r="L24" s="161"/>
      <c r="M24" s="161"/>
      <c r="N24" s="161"/>
      <c r="O24" s="161"/>
      <c r="P24" s="162"/>
      <c r="Q24" s="161"/>
      <c r="R24" s="151"/>
      <c r="S24" s="151"/>
      <c r="T24" s="151"/>
      <c r="U24" s="151"/>
      <c r="V24" s="151"/>
      <c r="W24" s="151"/>
      <c r="X24" s="151"/>
      <c r="Y24" s="151"/>
      <c r="Z24" s="151"/>
      <c r="AA24" s="151" t="s">
        <v>131</v>
      </c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4" t="str">
        <f t="shared" si="5"/>
        <v>úprava ve zdrži sediment 245</v>
      </c>
      <c r="AX24" s="151"/>
      <c r="AY24" s="151"/>
      <c r="AZ24" s="151"/>
      <c r="BA24" s="151"/>
      <c r="BB24" s="151"/>
      <c r="BC24" s="151"/>
      <c r="BD24" s="151"/>
    </row>
    <row r="25" spans="1:56" outlineLevel="1" x14ac:dyDescent="0.25">
      <c r="A25" s="152"/>
      <c r="B25" s="159"/>
      <c r="C25" s="243" t="s">
        <v>144</v>
      </c>
      <c r="D25" s="244"/>
      <c r="E25" s="245"/>
      <c r="F25" s="246"/>
      <c r="G25" s="247"/>
      <c r="H25" s="169"/>
      <c r="I25" s="169"/>
      <c r="J25" s="161"/>
      <c r="K25" s="161"/>
      <c r="L25" s="161"/>
      <c r="M25" s="161"/>
      <c r="N25" s="161"/>
      <c r="O25" s="161"/>
      <c r="P25" s="162"/>
      <c r="Q25" s="161"/>
      <c r="R25" s="151"/>
      <c r="S25" s="151"/>
      <c r="T25" s="151"/>
      <c r="U25" s="151"/>
      <c r="V25" s="151"/>
      <c r="W25" s="151"/>
      <c r="X25" s="151"/>
      <c r="Y25" s="151"/>
      <c r="Z25" s="151"/>
      <c r="AA25" s="151" t="s">
        <v>131</v>
      </c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4" t="str">
        <f t="shared" si="5"/>
        <v>zemní a bourací práce 268+224</v>
      </c>
      <c r="AX25" s="151"/>
      <c r="AY25" s="151"/>
      <c r="AZ25" s="151"/>
      <c r="BA25" s="151"/>
      <c r="BB25" s="151"/>
      <c r="BC25" s="151"/>
      <c r="BD25" s="151"/>
    </row>
    <row r="26" spans="1:56" outlineLevel="1" x14ac:dyDescent="0.25">
      <c r="A26" s="152"/>
      <c r="B26" s="159"/>
      <c r="C26" s="243" t="s">
        <v>145</v>
      </c>
      <c r="D26" s="244"/>
      <c r="E26" s="245"/>
      <c r="F26" s="246"/>
      <c r="G26" s="247"/>
      <c r="H26" s="169"/>
      <c r="I26" s="169"/>
      <c r="J26" s="161"/>
      <c r="K26" s="161"/>
      <c r="L26" s="161"/>
      <c r="M26" s="161"/>
      <c r="N26" s="161"/>
      <c r="O26" s="161"/>
      <c r="P26" s="162"/>
      <c r="Q26" s="161"/>
      <c r="R26" s="151"/>
      <c r="S26" s="151"/>
      <c r="T26" s="151"/>
      <c r="U26" s="151"/>
      <c r="V26" s="151"/>
      <c r="W26" s="151"/>
      <c r="X26" s="151"/>
      <c r="Y26" s="151"/>
      <c r="Z26" s="151"/>
      <c r="AA26" s="151" t="s">
        <v>131</v>
      </c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4" t="str">
        <f t="shared" si="5"/>
        <v>zemní práce rýhy 3+2,5</v>
      </c>
      <c r="AX26" s="151"/>
      <c r="AY26" s="151"/>
      <c r="AZ26" s="151"/>
      <c r="BA26" s="151"/>
      <c r="BB26" s="151"/>
      <c r="BC26" s="151"/>
      <c r="BD26" s="151"/>
    </row>
    <row r="27" spans="1:56" outlineLevel="1" x14ac:dyDescent="0.25">
      <c r="A27" s="152"/>
      <c r="B27" s="159"/>
      <c r="C27" s="243" t="s">
        <v>136</v>
      </c>
      <c r="D27" s="244"/>
      <c r="E27" s="245"/>
      <c r="F27" s="246"/>
      <c r="G27" s="247"/>
      <c r="H27" s="169"/>
      <c r="I27" s="169"/>
      <c r="J27" s="161"/>
      <c r="K27" s="161"/>
      <c r="L27" s="161"/>
      <c r="M27" s="161"/>
      <c r="N27" s="161"/>
      <c r="O27" s="161"/>
      <c r="P27" s="162"/>
      <c r="Q27" s="161"/>
      <c r="R27" s="151"/>
      <c r="S27" s="151"/>
      <c r="T27" s="151"/>
      <c r="U27" s="151"/>
      <c r="V27" s="151"/>
      <c r="W27" s="151"/>
      <c r="X27" s="151"/>
      <c r="Y27" s="151"/>
      <c r="Z27" s="151"/>
      <c r="AA27" s="151" t="s">
        <v>131</v>
      </c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4" t="str">
        <f t="shared" si="5"/>
        <v>odpadní potrubí 12</v>
      </c>
      <c r="AX27" s="151"/>
      <c r="AY27" s="151"/>
      <c r="AZ27" s="151"/>
      <c r="BA27" s="151"/>
      <c r="BB27" s="151"/>
      <c r="BC27" s="151"/>
      <c r="BD27" s="151"/>
    </row>
    <row r="28" spans="1:56" outlineLevel="1" x14ac:dyDescent="0.25">
      <c r="A28" s="152"/>
      <c r="B28" s="159"/>
      <c r="C28" s="243" t="s">
        <v>146</v>
      </c>
      <c r="D28" s="244"/>
      <c r="E28" s="245"/>
      <c r="F28" s="246"/>
      <c r="G28" s="247"/>
      <c r="H28" s="169"/>
      <c r="I28" s="169"/>
      <c r="J28" s="161"/>
      <c r="K28" s="161"/>
      <c r="L28" s="161"/>
      <c r="M28" s="161"/>
      <c r="N28" s="161"/>
      <c r="O28" s="161"/>
      <c r="P28" s="162"/>
      <c r="Q28" s="161"/>
      <c r="R28" s="151"/>
      <c r="S28" s="151"/>
      <c r="T28" s="151"/>
      <c r="U28" s="151"/>
      <c r="V28" s="151"/>
      <c r="W28" s="151"/>
      <c r="X28" s="151"/>
      <c r="Y28" s="151"/>
      <c r="Z28" s="151"/>
      <c r="AA28" s="151" t="s">
        <v>131</v>
      </c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4" t="str">
        <f t="shared" si="5"/>
        <v>sjezd do rybníka 10</v>
      </c>
      <c r="AX28" s="151"/>
      <c r="AY28" s="151"/>
      <c r="AZ28" s="151"/>
      <c r="BA28" s="151"/>
      <c r="BB28" s="151"/>
      <c r="BC28" s="151"/>
      <c r="BD28" s="151"/>
    </row>
    <row r="29" spans="1:56" ht="20.399999999999999" outlineLevel="1" x14ac:dyDescent="0.25">
      <c r="A29" s="152">
        <v>10</v>
      </c>
      <c r="B29" s="159" t="s">
        <v>147</v>
      </c>
      <c r="C29" s="185" t="s">
        <v>148</v>
      </c>
      <c r="D29" s="161" t="s">
        <v>121</v>
      </c>
      <c r="E29" s="166">
        <v>265</v>
      </c>
      <c r="F29" s="169">
        <v>0</v>
      </c>
      <c r="G29" s="169">
        <f>E29*F29</f>
        <v>0</v>
      </c>
      <c r="H29" s="169">
        <v>21</v>
      </c>
      <c r="I29" s="169">
        <f>G29*(1+H29/100)</f>
        <v>0</v>
      </c>
      <c r="J29" s="161">
        <v>0</v>
      </c>
      <c r="K29" s="161">
        <f>ROUND(E29*J29,5)</f>
        <v>0</v>
      </c>
      <c r="L29" s="161">
        <v>0</v>
      </c>
      <c r="M29" s="161">
        <f>ROUND(E29*L29,5)</f>
        <v>0</v>
      </c>
      <c r="N29" s="161"/>
      <c r="O29" s="161"/>
      <c r="P29" s="162">
        <v>1.0999999999999999E-2</v>
      </c>
      <c r="Q29" s="161">
        <f>ROUND(E29*P29,2)</f>
        <v>2.92</v>
      </c>
      <c r="R29" s="151"/>
      <c r="S29" s="151"/>
      <c r="T29" s="151"/>
      <c r="U29" s="151"/>
      <c r="V29" s="151"/>
      <c r="W29" s="151"/>
      <c r="X29" s="151"/>
      <c r="Y29" s="151"/>
      <c r="Z29" s="151"/>
      <c r="AA29" s="151" t="s">
        <v>118</v>
      </c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</row>
    <row r="30" spans="1:56" outlineLevel="1" x14ac:dyDescent="0.25">
      <c r="A30" s="152">
        <v>11</v>
      </c>
      <c r="B30" s="159" t="s">
        <v>149</v>
      </c>
      <c r="C30" s="185" t="s">
        <v>150</v>
      </c>
      <c r="D30" s="161" t="s">
        <v>121</v>
      </c>
      <c r="E30" s="166">
        <v>75</v>
      </c>
      <c r="F30" s="169">
        <v>0</v>
      </c>
      <c r="G30" s="169">
        <f>E30*F30</f>
        <v>0</v>
      </c>
      <c r="H30" s="169">
        <v>21</v>
      </c>
      <c r="I30" s="169">
        <f>G30*(1+H30/100)</f>
        <v>0</v>
      </c>
      <c r="J30" s="161">
        <v>0</v>
      </c>
      <c r="K30" s="161">
        <f>ROUND(E30*J30,5)</f>
        <v>0</v>
      </c>
      <c r="L30" s="161">
        <v>0</v>
      </c>
      <c r="M30" s="161">
        <f>ROUND(E30*L30,5)</f>
        <v>0</v>
      </c>
      <c r="N30" s="161"/>
      <c r="O30" s="161"/>
      <c r="P30" s="162">
        <v>3.5999999999999997E-2</v>
      </c>
      <c r="Q30" s="161">
        <f>ROUND(E30*P30,2)</f>
        <v>2.7</v>
      </c>
      <c r="R30" s="151"/>
      <c r="S30" s="151"/>
      <c r="T30" s="151"/>
      <c r="U30" s="151"/>
      <c r="V30" s="151"/>
      <c r="W30" s="151"/>
      <c r="X30" s="151"/>
      <c r="Y30" s="151"/>
      <c r="Z30" s="151"/>
      <c r="AA30" s="151" t="s">
        <v>118</v>
      </c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</row>
    <row r="31" spans="1:56" outlineLevel="1" x14ac:dyDescent="0.25">
      <c r="A31" s="152"/>
      <c r="B31" s="159"/>
      <c r="C31" s="243" t="s">
        <v>151</v>
      </c>
      <c r="D31" s="244"/>
      <c r="E31" s="245"/>
      <c r="F31" s="246"/>
      <c r="G31" s="247"/>
      <c r="H31" s="169"/>
      <c r="I31" s="169"/>
      <c r="J31" s="161"/>
      <c r="K31" s="161"/>
      <c r="L31" s="161"/>
      <c r="M31" s="161"/>
      <c r="N31" s="161"/>
      <c r="O31" s="161"/>
      <c r="P31" s="162"/>
      <c r="Q31" s="161"/>
      <c r="R31" s="151"/>
      <c r="S31" s="151"/>
      <c r="T31" s="151"/>
      <c r="U31" s="151"/>
      <c r="V31" s="151"/>
      <c r="W31" s="151"/>
      <c r="X31" s="151"/>
      <c r="Y31" s="151"/>
      <c r="Z31" s="151"/>
      <c r="AA31" s="151" t="s">
        <v>131</v>
      </c>
      <c r="AB31" s="151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1"/>
      <c r="AW31" s="154" t="str">
        <f>C31</f>
        <v>dělící hráz</v>
      </c>
      <c r="AX31" s="151"/>
      <c r="AY31" s="151"/>
      <c r="AZ31" s="151"/>
      <c r="BA31" s="151"/>
      <c r="BB31" s="151"/>
      <c r="BC31" s="151"/>
      <c r="BD31" s="151"/>
    </row>
    <row r="32" spans="1:56" outlineLevel="1" x14ac:dyDescent="0.25">
      <c r="A32" s="152">
        <v>12</v>
      </c>
      <c r="B32" s="159" t="s">
        <v>152</v>
      </c>
      <c r="C32" s="185" t="s">
        <v>153</v>
      </c>
      <c r="D32" s="161" t="s">
        <v>121</v>
      </c>
      <c r="E32" s="166">
        <v>492</v>
      </c>
      <c r="F32" s="169">
        <v>0</v>
      </c>
      <c r="G32" s="169">
        <f>E32*F32</f>
        <v>0</v>
      </c>
      <c r="H32" s="169">
        <v>21</v>
      </c>
      <c r="I32" s="169">
        <f>G32*(1+H32/100)</f>
        <v>0</v>
      </c>
      <c r="J32" s="161">
        <v>0</v>
      </c>
      <c r="K32" s="161">
        <f>ROUND(E32*J32,5)</f>
        <v>0</v>
      </c>
      <c r="L32" s="161">
        <v>0</v>
      </c>
      <c r="M32" s="161">
        <f>ROUND(E32*L32,5)</f>
        <v>0</v>
      </c>
      <c r="N32" s="161"/>
      <c r="O32" s="161"/>
      <c r="P32" s="162">
        <v>8.9999999999999993E-3</v>
      </c>
      <c r="Q32" s="161">
        <f>ROUND(E32*P32,2)</f>
        <v>4.43</v>
      </c>
      <c r="R32" s="151"/>
      <c r="S32" s="151"/>
      <c r="T32" s="151"/>
      <c r="U32" s="151"/>
      <c r="V32" s="151"/>
      <c r="W32" s="151"/>
      <c r="X32" s="151"/>
      <c r="Y32" s="151"/>
      <c r="Z32" s="151"/>
      <c r="AA32" s="151" t="s">
        <v>118</v>
      </c>
      <c r="AB32" s="151"/>
      <c r="AC32" s="151"/>
      <c r="AD32" s="151"/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151"/>
      <c r="AW32" s="151"/>
      <c r="AX32" s="151"/>
      <c r="AY32" s="151"/>
      <c r="AZ32" s="151"/>
      <c r="BA32" s="151"/>
      <c r="BB32" s="151"/>
      <c r="BC32" s="151"/>
      <c r="BD32" s="151"/>
    </row>
    <row r="33" spans="1:56" outlineLevel="1" x14ac:dyDescent="0.25">
      <c r="A33" s="152">
        <v>13</v>
      </c>
      <c r="B33" s="159" t="s">
        <v>154</v>
      </c>
      <c r="C33" s="185" t="s">
        <v>155</v>
      </c>
      <c r="D33" s="161" t="s">
        <v>121</v>
      </c>
      <c r="E33" s="166">
        <v>168.4</v>
      </c>
      <c r="F33" s="169">
        <v>0</v>
      </c>
      <c r="G33" s="169">
        <f>E33*F33</f>
        <v>0</v>
      </c>
      <c r="H33" s="169">
        <v>21</v>
      </c>
      <c r="I33" s="169">
        <f>G33*(1+H33/100)</f>
        <v>0</v>
      </c>
      <c r="J33" s="161">
        <v>0</v>
      </c>
      <c r="K33" s="161">
        <f>ROUND(E33*J33,5)</f>
        <v>0</v>
      </c>
      <c r="L33" s="161">
        <v>0</v>
      </c>
      <c r="M33" s="161">
        <f>ROUND(E33*L33,5)</f>
        <v>0</v>
      </c>
      <c r="N33" s="161"/>
      <c r="O33" s="161"/>
      <c r="P33" s="162">
        <v>0.20200000000000001</v>
      </c>
      <c r="Q33" s="161">
        <f>ROUND(E33*P33,2)</f>
        <v>34.020000000000003</v>
      </c>
      <c r="R33" s="151"/>
      <c r="S33" s="151"/>
      <c r="T33" s="151"/>
      <c r="U33" s="151"/>
      <c r="V33" s="151"/>
      <c r="W33" s="151"/>
      <c r="X33" s="151"/>
      <c r="Y33" s="151"/>
      <c r="Z33" s="151"/>
      <c r="AA33" s="151" t="s">
        <v>118</v>
      </c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</row>
    <row r="34" spans="1:56" outlineLevel="1" x14ac:dyDescent="0.25">
      <c r="A34" s="152"/>
      <c r="B34" s="159"/>
      <c r="C34" s="243" t="s">
        <v>156</v>
      </c>
      <c r="D34" s="244"/>
      <c r="E34" s="245"/>
      <c r="F34" s="246"/>
      <c r="G34" s="247"/>
      <c r="H34" s="169"/>
      <c r="I34" s="169"/>
      <c r="J34" s="161"/>
      <c r="K34" s="161"/>
      <c r="L34" s="161"/>
      <c r="M34" s="161"/>
      <c r="N34" s="161"/>
      <c r="O34" s="161"/>
      <c r="P34" s="162"/>
      <c r="Q34" s="161"/>
      <c r="R34" s="151"/>
      <c r="S34" s="151"/>
      <c r="T34" s="151"/>
      <c r="U34" s="151"/>
      <c r="V34" s="151"/>
      <c r="W34" s="151"/>
      <c r="X34" s="151"/>
      <c r="Y34" s="151"/>
      <c r="Z34" s="151"/>
      <c r="AA34" s="151" t="s">
        <v>131</v>
      </c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151"/>
      <c r="AW34" s="154" t="str">
        <f>C34</f>
        <v>včetně strojního přemístění materiálu pro zásyp ze vzdálenosti do 10m od  okraje zásypu</v>
      </c>
      <c r="AX34" s="151"/>
      <c r="AY34" s="151"/>
      <c r="AZ34" s="151"/>
      <c r="BA34" s="151"/>
      <c r="BB34" s="151"/>
      <c r="BC34" s="151"/>
      <c r="BD34" s="151"/>
    </row>
    <row r="35" spans="1:56" outlineLevel="1" x14ac:dyDescent="0.25">
      <c r="A35" s="152"/>
      <c r="B35" s="159"/>
      <c r="C35" s="186" t="s">
        <v>157</v>
      </c>
      <c r="D35" s="163"/>
      <c r="E35" s="167"/>
      <c r="F35" s="170"/>
      <c r="G35" s="170"/>
      <c r="H35" s="169"/>
      <c r="I35" s="169"/>
      <c r="J35" s="161"/>
      <c r="K35" s="161"/>
      <c r="L35" s="161"/>
      <c r="M35" s="161"/>
      <c r="N35" s="161"/>
      <c r="O35" s="161"/>
      <c r="P35" s="162"/>
      <c r="Q35" s="161"/>
      <c r="R35" s="151"/>
      <c r="S35" s="151"/>
      <c r="T35" s="151"/>
      <c r="U35" s="151"/>
      <c r="V35" s="151"/>
      <c r="W35" s="151"/>
      <c r="X35" s="151"/>
      <c r="Y35" s="151"/>
      <c r="Z35" s="151"/>
      <c r="AA35" s="151" t="s">
        <v>131</v>
      </c>
      <c r="AB35" s="151"/>
      <c r="AC35" s="151"/>
      <c r="AD35" s="151"/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</row>
    <row r="36" spans="1:56" outlineLevel="1" x14ac:dyDescent="0.25">
      <c r="A36" s="152"/>
      <c r="B36" s="159"/>
      <c r="C36" s="243" t="s">
        <v>158</v>
      </c>
      <c r="D36" s="244"/>
      <c r="E36" s="245"/>
      <c r="F36" s="246"/>
      <c r="G36" s="247"/>
      <c r="H36" s="169"/>
      <c r="I36" s="169"/>
      <c r="J36" s="161"/>
      <c r="K36" s="161"/>
      <c r="L36" s="161"/>
      <c r="M36" s="161"/>
      <c r="N36" s="161"/>
      <c r="O36" s="161"/>
      <c r="P36" s="162"/>
      <c r="Q36" s="161"/>
      <c r="R36" s="151"/>
      <c r="S36" s="151"/>
      <c r="T36" s="151"/>
      <c r="U36" s="151"/>
      <c r="V36" s="151"/>
      <c r="W36" s="151"/>
      <c r="X36" s="151"/>
      <c r="Y36" s="151"/>
      <c r="Z36" s="151"/>
      <c r="AA36" s="151" t="s">
        <v>131</v>
      </c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4" t="str">
        <f>C36</f>
        <v>zásypy za rub zdi: 150</v>
      </c>
      <c r="AX36" s="151"/>
      <c r="AY36" s="151"/>
      <c r="AZ36" s="151"/>
      <c r="BA36" s="151"/>
      <c r="BB36" s="151"/>
      <c r="BC36" s="151"/>
      <c r="BD36" s="151"/>
    </row>
    <row r="37" spans="1:56" outlineLevel="1" x14ac:dyDescent="0.25">
      <c r="A37" s="152"/>
      <c r="B37" s="159"/>
      <c r="C37" s="243" t="s">
        <v>159</v>
      </c>
      <c r="D37" s="244"/>
      <c r="E37" s="245"/>
      <c r="F37" s="246"/>
      <c r="G37" s="247"/>
      <c r="H37" s="169"/>
      <c r="I37" s="169"/>
      <c r="J37" s="161"/>
      <c r="K37" s="161"/>
      <c r="L37" s="161"/>
      <c r="M37" s="161"/>
      <c r="N37" s="161"/>
      <c r="O37" s="161"/>
      <c r="P37" s="162"/>
      <c r="Q37" s="161"/>
      <c r="R37" s="151"/>
      <c r="S37" s="151"/>
      <c r="T37" s="151"/>
      <c r="U37" s="151"/>
      <c r="V37" s="151"/>
      <c r="W37" s="151"/>
      <c r="X37" s="151"/>
      <c r="Y37" s="151"/>
      <c r="Z37" s="151"/>
      <c r="AA37" s="151" t="s">
        <v>131</v>
      </c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4" t="str">
        <f>C37</f>
        <v>zásyp okolo šachty požeráku: 2,5</v>
      </c>
      <c r="AX37" s="151"/>
      <c r="AY37" s="151"/>
      <c r="AZ37" s="151"/>
      <c r="BA37" s="151"/>
      <c r="BB37" s="151"/>
      <c r="BC37" s="151"/>
      <c r="BD37" s="151"/>
    </row>
    <row r="38" spans="1:56" outlineLevel="1" x14ac:dyDescent="0.25">
      <c r="A38" s="152"/>
      <c r="B38" s="159"/>
      <c r="C38" s="243" t="s">
        <v>160</v>
      </c>
      <c r="D38" s="244"/>
      <c r="E38" s="245"/>
      <c r="F38" s="246"/>
      <c r="G38" s="247"/>
      <c r="H38" s="169"/>
      <c r="I38" s="169"/>
      <c r="J38" s="161"/>
      <c r="K38" s="161"/>
      <c r="L38" s="161"/>
      <c r="M38" s="161"/>
      <c r="N38" s="161"/>
      <c r="O38" s="161"/>
      <c r="P38" s="162"/>
      <c r="Q38" s="161"/>
      <c r="R38" s="151"/>
      <c r="S38" s="151"/>
      <c r="T38" s="151"/>
      <c r="U38" s="151"/>
      <c r="V38" s="151"/>
      <c r="W38" s="151"/>
      <c r="X38" s="151"/>
      <c r="Y38" s="151"/>
      <c r="Z38" s="151"/>
      <c r="AA38" s="151" t="s">
        <v>131</v>
      </c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4" t="str">
        <f>C38</f>
        <v>odpadní potrubí:9,9</v>
      </c>
      <c r="AX38" s="151"/>
      <c r="AY38" s="151"/>
      <c r="AZ38" s="151"/>
      <c r="BA38" s="151"/>
      <c r="BB38" s="151"/>
      <c r="BC38" s="151"/>
      <c r="BD38" s="151"/>
    </row>
    <row r="39" spans="1:56" outlineLevel="1" x14ac:dyDescent="0.25">
      <c r="A39" s="152"/>
      <c r="B39" s="159"/>
      <c r="C39" s="243" t="s">
        <v>161</v>
      </c>
      <c r="D39" s="244"/>
      <c r="E39" s="245"/>
      <c r="F39" s="246"/>
      <c r="G39" s="247"/>
      <c r="H39" s="169"/>
      <c r="I39" s="169"/>
      <c r="J39" s="161"/>
      <c r="K39" s="161"/>
      <c r="L39" s="161"/>
      <c r="M39" s="161"/>
      <c r="N39" s="161"/>
      <c r="O39" s="161"/>
      <c r="P39" s="162"/>
      <c r="Q39" s="161"/>
      <c r="R39" s="151"/>
      <c r="S39" s="151"/>
      <c r="T39" s="151"/>
      <c r="U39" s="151"/>
      <c r="V39" s="151"/>
      <c r="W39" s="151"/>
      <c r="X39" s="151"/>
      <c r="Y39" s="151"/>
      <c r="Z39" s="151"/>
      <c r="AA39" s="151" t="s">
        <v>131</v>
      </c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4" t="str">
        <f>C39</f>
        <v>zásyp po kácení 6</v>
      </c>
      <c r="AX39" s="151"/>
      <c r="AY39" s="151"/>
      <c r="AZ39" s="151"/>
      <c r="BA39" s="151"/>
      <c r="BB39" s="151"/>
      <c r="BC39" s="151"/>
      <c r="BD39" s="151"/>
    </row>
    <row r="40" spans="1:56" ht="20.399999999999999" outlineLevel="1" x14ac:dyDescent="0.25">
      <c r="A40" s="152">
        <v>14</v>
      </c>
      <c r="B40" s="159" t="s">
        <v>162</v>
      </c>
      <c r="C40" s="185" t="s">
        <v>163</v>
      </c>
      <c r="D40" s="161" t="s">
        <v>121</v>
      </c>
      <c r="E40" s="166">
        <v>0.75</v>
      </c>
      <c r="F40" s="169">
        <v>0</v>
      </c>
      <c r="G40" s="169">
        <f>E40*F40</f>
        <v>0</v>
      </c>
      <c r="H40" s="169">
        <v>21</v>
      </c>
      <c r="I40" s="169">
        <f>G40*(1+H40/100)</f>
        <v>0</v>
      </c>
      <c r="J40" s="161">
        <v>1.7</v>
      </c>
      <c r="K40" s="161">
        <f>ROUND(E40*J40,5)</f>
        <v>1.2749999999999999</v>
      </c>
      <c r="L40" s="161">
        <v>0</v>
      </c>
      <c r="M40" s="161">
        <f>ROUND(E40*L40,5)</f>
        <v>0</v>
      </c>
      <c r="N40" s="161"/>
      <c r="O40" s="161"/>
      <c r="P40" s="162">
        <v>1.587</v>
      </c>
      <c r="Q40" s="161">
        <f>ROUND(E40*P40,2)</f>
        <v>1.19</v>
      </c>
      <c r="R40" s="151"/>
      <c r="S40" s="151"/>
      <c r="T40" s="151"/>
      <c r="U40" s="151"/>
      <c r="V40" s="151"/>
      <c r="W40" s="151"/>
      <c r="X40" s="151"/>
      <c r="Y40" s="151"/>
      <c r="Z40" s="151"/>
      <c r="AA40" s="151" t="s">
        <v>118</v>
      </c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</row>
    <row r="41" spans="1:56" outlineLevel="1" x14ac:dyDescent="0.25">
      <c r="A41" s="152">
        <v>15</v>
      </c>
      <c r="B41" s="159" t="s">
        <v>164</v>
      </c>
      <c r="C41" s="185" t="s">
        <v>165</v>
      </c>
      <c r="D41" s="161" t="s">
        <v>117</v>
      </c>
      <c r="E41" s="166">
        <v>1635</v>
      </c>
      <c r="F41" s="169">
        <v>0</v>
      </c>
      <c r="G41" s="169">
        <f t="shared" ref="G41:G42" si="6">E41*F41</f>
        <v>0</v>
      </c>
      <c r="H41" s="169">
        <v>21</v>
      </c>
      <c r="I41" s="169">
        <f>G41*(1+H41/100)</f>
        <v>0</v>
      </c>
      <c r="J41" s="161">
        <v>0</v>
      </c>
      <c r="K41" s="161">
        <f>ROUND(E41*J41,5)</f>
        <v>0</v>
      </c>
      <c r="L41" s="161">
        <v>0</v>
      </c>
      <c r="M41" s="161">
        <f>ROUND(E41*L41,5)</f>
        <v>0</v>
      </c>
      <c r="N41" s="161"/>
      <c r="O41" s="161"/>
      <c r="P41" s="162">
        <v>1.2999999999999999E-2</v>
      </c>
      <c r="Q41" s="161">
        <f>ROUND(E41*P41,2)</f>
        <v>21.26</v>
      </c>
      <c r="R41" s="151"/>
      <c r="S41" s="151"/>
      <c r="T41" s="151"/>
      <c r="U41" s="151"/>
      <c r="V41" s="151"/>
      <c r="W41" s="151"/>
      <c r="X41" s="151"/>
      <c r="Y41" s="151"/>
      <c r="Z41" s="151"/>
      <c r="AA41" s="151" t="s">
        <v>118</v>
      </c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</row>
    <row r="42" spans="1:56" ht="20.399999999999999" outlineLevel="1" x14ac:dyDescent="0.25">
      <c r="A42" s="152">
        <v>16</v>
      </c>
      <c r="B42" s="159" t="s">
        <v>166</v>
      </c>
      <c r="C42" s="185" t="s">
        <v>167</v>
      </c>
      <c r="D42" s="161" t="s">
        <v>117</v>
      </c>
      <c r="E42" s="166">
        <v>186</v>
      </c>
      <c r="F42" s="169">
        <v>0</v>
      </c>
      <c r="G42" s="169">
        <f t="shared" si="6"/>
        <v>0</v>
      </c>
      <c r="H42" s="169">
        <v>21</v>
      </c>
      <c r="I42" s="169">
        <f>G42*(1+H42/100)</f>
        <v>0</v>
      </c>
      <c r="J42" s="161">
        <v>0</v>
      </c>
      <c r="K42" s="161">
        <f>ROUND(E42*J42,5)</f>
        <v>0</v>
      </c>
      <c r="L42" s="161">
        <v>0</v>
      </c>
      <c r="M42" s="161">
        <f>ROUND(E42*L42,5)</f>
        <v>0</v>
      </c>
      <c r="N42" s="161"/>
      <c r="O42" s="161"/>
      <c r="P42" s="162">
        <v>0.13</v>
      </c>
      <c r="Q42" s="161">
        <f>ROUND(E42*P42,2)</f>
        <v>24.18</v>
      </c>
      <c r="R42" s="151"/>
      <c r="S42" s="151"/>
      <c r="T42" s="151"/>
      <c r="U42" s="151"/>
      <c r="V42" s="151"/>
      <c r="W42" s="151"/>
      <c r="X42" s="151"/>
      <c r="Y42" s="151"/>
      <c r="Z42" s="151"/>
      <c r="AA42" s="151" t="s">
        <v>118</v>
      </c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</row>
    <row r="43" spans="1:56" outlineLevel="1" x14ac:dyDescent="0.25">
      <c r="A43" s="152"/>
      <c r="B43" s="159"/>
      <c r="C43" s="243" t="s">
        <v>168</v>
      </c>
      <c r="D43" s="244"/>
      <c r="E43" s="245"/>
      <c r="F43" s="246"/>
      <c r="G43" s="247"/>
      <c r="H43" s="169"/>
      <c r="I43" s="169"/>
      <c r="J43" s="161"/>
      <c r="K43" s="161"/>
      <c r="L43" s="161"/>
      <c r="M43" s="161"/>
      <c r="N43" s="161"/>
      <c r="O43" s="161"/>
      <c r="P43" s="162"/>
      <c r="Q43" s="161"/>
      <c r="R43" s="151"/>
      <c r="S43" s="151"/>
      <c r="T43" s="151"/>
      <c r="U43" s="151"/>
      <c r="V43" s="151"/>
      <c r="W43" s="151"/>
      <c r="X43" s="151"/>
      <c r="Y43" s="151"/>
      <c r="Z43" s="151"/>
      <c r="AA43" s="151" t="s">
        <v>131</v>
      </c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4" t="str">
        <f>C43</f>
        <v>kácení 4</v>
      </c>
      <c r="AX43" s="151"/>
      <c r="AY43" s="151"/>
      <c r="AZ43" s="151"/>
      <c r="BA43" s="151"/>
      <c r="BB43" s="151"/>
      <c r="BC43" s="151"/>
      <c r="BD43" s="151"/>
    </row>
    <row r="44" spans="1:56" outlineLevel="1" x14ac:dyDescent="0.25">
      <c r="A44" s="152"/>
      <c r="B44" s="159"/>
      <c r="C44" s="243" t="s">
        <v>136</v>
      </c>
      <c r="D44" s="244"/>
      <c r="E44" s="245"/>
      <c r="F44" s="246"/>
      <c r="G44" s="247"/>
      <c r="H44" s="169"/>
      <c r="I44" s="169"/>
      <c r="J44" s="161"/>
      <c r="K44" s="161"/>
      <c r="L44" s="161"/>
      <c r="M44" s="161"/>
      <c r="N44" s="161"/>
      <c r="O44" s="161"/>
      <c r="P44" s="162"/>
      <c r="Q44" s="161"/>
      <c r="R44" s="151"/>
      <c r="S44" s="151"/>
      <c r="T44" s="151"/>
      <c r="U44" s="151"/>
      <c r="V44" s="151"/>
      <c r="W44" s="151"/>
      <c r="X44" s="151"/>
      <c r="Y44" s="151"/>
      <c r="Z44" s="151"/>
      <c r="AA44" s="151" t="s">
        <v>131</v>
      </c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4" t="str">
        <f>C44</f>
        <v>odpadní potrubí 12</v>
      </c>
      <c r="AX44" s="151"/>
      <c r="AY44" s="151"/>
      <c r="AZ44" s="151"/>
      <c r="BA44" s="151"/>
      <c r="BB44" s="151"/>
      <c r="BC44" s="151"/>
      <c r="BD44" s="151"/>
    </row>
    <row r="45" spans="1:56" outlineLevel="1" x14ac:dyDescent="0.25">
      <c r="A45" s="152"/>
      <c r="B45" s="159"/>
      <c r="C45" s="243" t="s">
        <v>169</v>
      </c>
      <c r="D45" s="244"/>
      <c r="E45" s="245"/>
      <c r="F45" s="246"/>
      <c r="G45" s="247"/>
      <c r="H45" s="169"/>
      <c r="I45" s="169"/>
      <c r="J45" s="161"/>
      <c r="K45" s="161"/>
      <c r="L45" s="161"/>
      <c r="M45" s="161"/>
      <c r="N45" s="161"/>
      <c r="O45" s="161"/>
      <c r="P45" s="162"/>
      <c r="Q45" s="161"/>
      <c r="R45" s="151"/>
      <c r="S45" s="151"/>
      <c r="T45" s="151"/>
      <c r="U45" s="151"/>
      <c r="V45" s="151"/>
      <c r="W45" s="151"/>
      <c r="X45" s="151"/>
      <c r="Y45" s="151"/>
      <c r="Z45" s="151"/>
      <c r="AA45" s="151" t="s">
        <v>131</v>
      </c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4" t="str">
        <f>C45</f>
        <v>okolí břehové zdi 170</v>
      </c>
      <c r="AX45" s="151"/>
      <c r="AY45" s="151"/>
      <c r="AZ45" s="151"/>
      <c r="BA45" s="151"/>
      <c r="BB45" s="151"/>
      <c r="BC45" s="151"/>
      <c r="BD45" s="151"/>
    </row>
    <row r="46" spans="1:56" outlineLevel="1" x14ac:dyDescent="0.25">
      <c r="A46" s="152">
        <v>17</v>
      </c>
      <c r="B46" s="159" t="s">
        <v>170</v>
      </c>
      <c r="C46" s="185" t="s">
        <v>171</v>
      </c>
      <c r="D46" s="161" t="s">
        <v>117</v>
      </c>
      <c r="E46" s="166">
        <v>104</v>
      </c>
      <c r="F46" s="169">
        <v>0</v>
      </c>
      <c r="G46" s="169">
        <f>E46*F46</f>
        <v>0</v>
      </c>
      <c r="H46" s="169">
        <v>21</v>
      </c>
      <c r="I46" s="169">
        <f>G46*(1+H46/100)</f>
        <v>0</v>
      </c>
      <c r="J46" s="161">
        <v>0</v>
      </c>
      <c r="K46" s="161">
        <f>ROUND(E46*J46,5)</f>
        <v>0</v>
      </c>
      <c r="L46" s="161">
        <v>0</v>
      </c>
      <c r="M46" s="161">
        <f>ROUND(E46*L46,5)</f>
        <v>0</v>
      </c>
      <c r="N46" s="161"/>
      <c r="O46" s="161"/>
      <c r="P46" s="162">
        <v>0.107</v>
      </c>
      <c r="Q46" s="161">
        <f>ROUND(E46*P46,2)</f>
        <v>11.13</v>
      </c>
      <c r="R46" s="151"/>
      <c r="S46" s="151"/>
      <c r="T46" s="151"/>
      <c r="U46" s="151"/>
      <c r="V46" s="151"/>
      <c r="W46" s="151"/>
      <c r="X46" s="151"/>
      <c r="Y46" s="151"/>
      <c r="Z46" s="151"/>
      <c r="AA46" s="151" t="s">
        <v>118</v>
      </c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</row>
    <row r="47" spans="1:56" outlineLevel="1" x14ac:dyDescent="0.25">
      <c r="A47" s="152">
        <v>18</v>
      </c>
      <c r="B47" s="159" t="s">
        <v>172</v>
      </c>
      <c r="C47" s="185" t="s">
        <v>173</v>
      </c>
      <c r="D47" s="161" t="s">
        <v>121</v>
      </c>
      <c r="E47" s="166">
        <v>265</v>
      </c>
      <c r="F47" s="169">
        <v>0</v>
      </c>
      <c r="G47" s="169">
        <f t="shared" ref="G47:G50" si="7">E47*F47</f>
        <v>0</v>
      </c>
      <c r="H47" s="169">
        <v>21</v>
      </c>
      <c r="I47" s="169">
        <f>G47*(1+H47/100)</f>
        <v>0</v>
      </c>
      <c r="J47" s="161">
        <v>0</v>
      </c>
      <c r="K47" s="161">
        <f>ROUND(E47*J47,5)</f>
        <v>0</v>
      </c>
      <c r="L47" s="161">
        <v>0</v>
      </c>
      <c r="M47" s="161">
        <f>ROUND(E47*L47,5)</f>
        <v>0</v>
      </c>
      <c r="N47" s="161"/>
      <c r="O47" s="161"/>
      <c r="P47" s="162">
        <v>0</v>
      </c>
      <c r="Q47" s="161">
        <f>ROUND(E47*P47,2)</f>
        <v>0</v>
      </c>
      <c r="R47" s="151"/>
      <c r="S47" s="151"/>
      <c r="T47" s="151"/>
      <c r="U47" s="151"/>
      <c r="V47" s="151"/>
      <c r="W47" s="151"/>
      <c r="X47" s="151"/>
      <c r="Y47" s="151"/>
      <c r="Z47" s="151"/>
      <c r="AA47" s="151" t="s">
        <v>118</v>
      </c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</row>
    <row r="48" spans="1:56" outlineLevel="1" x14ac:dyDescent="0.25">
      <c r="A48" s="152">
        <v>19</v>
      </c>
      <c r="B48" s="159" t="s">
        <v>174</v>
      </c>
      <c r="C48" s="185" t="s">
        <v>175</v>
      </c>
      <c r="D48" s="161" t="s">
        <v>176</v>
      </c>
      <c r="E48" s="166">
        <v>1</v>
      </c>
      <c r="F48" s="169">
        <v>0</v>
      </c>
      <c r="G48" s="169">
        <f t="shared" si="7"/>
        <v>0</v>
      </c>
      <c r="H48" s="169">
        <v>21</v>
      </c>
      <c r="I48" s="169">
        <f>G48*(1+H48/100)</f>
        <v>0</v>
      </c>
      <c r="J48" s="161">
        <v>0</v>
      </c>
      <c r="K48" s="161">
        <f>ROUND(E48*J48,5)</f>
        <v>0</v>
      </c>
      <c r="L48" s="161">
        <v>0</v>
      </c>
      <c r="M48" s="161">
        <f>ROUND(E48*L48,5)</f>
        <v>0</v>
      </c>
      <c r="N48" s="161"/>
      <c r="O48" s="161"/>
      <c r="P48" s="162">
        <v>11.942</v>
      </c>
      <c r="Q48" s="161">
        <f>ROUND(E48*P48,2)</f>
        <v>11.94</v>
      </c>
      <c r="R48" s="151"/>
      <c r="S48" s="151"/>
      <c r="T48" s="151"/>
      <c r="U48" s="151"/>
      <c r="V48" s="151"/>
      <c r="W48" s="151"/>
      <c r="X48" s="151"/>
      <c r="Y48" s="151"/>
      <c r="Z48" s="151"/>
      <c r="AA48" s="151" t="s">
        <v>177</v>
      </c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</row>
    <row r="49" spans="1:56" outlineLevel="1" x14ac:dyDescent="0.25">
      <c r="A49" s="152">
        <v>20</v>
      </c>
      <c r="B49" s="159" t="s">
        <v>178</v>
      </c>
      <c r="C49" s="185" t="s">
        <v>179</v>
      </c>
      <c r="D49" s="161" t="s">
        <v>176</v>
      </c>
      <c r="E49" s="166">
        <v>1</v>
      </c>
      <c r="F49" s="169">
        <v>0</v>
      </c>
      <c r="G49" s="169">
        <f t="shared" si="7"/>
        <v>0</v>
      </c>
      <c r="H49" s="169">
        <v>21</v>
      </c>
      <c r="I49" s="169">
        <f>G49*(1+H49/100)</f>
        <v>0</v>
      </c>
      <c r="J49" s="161">
        <v>0</v>
      </c>
      <c r="K49" s="161">
        <f>ROUND(E49*J49,5)</f>
        <v>0</v>
      </c>
      <c r="L49" s="161">
        <v>0</v>
      </c>
      <c r="M49" s="161">
        <f>ROUND(E49*L49,5)</f>
        <v>0</v>
      </c>
      <c r="N49" s="161"/>
      <c r="O49" s="161"/>
      <c r="P49" s="162">
        <v>10.278</v>
      </c>
      <c r="Q49" s="161">
        <f>ROUND(E49*P49,2)</f>
        <v>10.28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 t="s">
        <v>177</v>
      </c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</row>
    <row r="50" spans="1:56" outlineLevel="1" x14ac:dyDescent="0.25">
      <c r="A50" s="152">
        <v>21</v>
      </c>
      <c r="B50" s="159" t="s">
        <v>180</v>
      </c>
      <c r="C50" s="185" t="s">
        <v>181</v>
      </c>
      <c r="D50" s="161" t="s">
        <v>117</v>
      </c>
      <c r="E50" s="166">
        <v>186</v>
      </c>
      <c r="F50" s="169">
        <v>0</v>
      </c>
      <c r="G50" s="169">
        <f t="shared" si="7"/>
        <v>0</v>
      </c>
      <c r="H50" s="169">
        <v>21</v>
      </c>
      <c r="I50" s="169">
        <f>G50*(1+H50/100)</f>
        <v>0</v>
      </c>
      <c r="J50" s="161">
        <v>3.0000000000000001E-5</v>
      </c>
      <c r="K50" s="161">
        <f>ROUND(E50*J50,5)</f>
        <v>5.5799999999999999E-3</v>
      </c>
      <c r="L50" s="161">
        <v>0</v>
      </c>
      <c r="M50" s="161">
        <f>ROUND(E50*L50,5)</f>
        <v>0</v>
      </c>
      <c r="N50" s="161"/>
      <c r="O50" s="161"/>
      <c r="P50" s="162">
        <v>2.1000000000000001E-2</v>
      </c>
      <c r="Q50" s="161">
        <f>ROUND(E50*P50,2)</f>
        <v>3.91</v>
      </c>
      <c r="R50" s="151"/>
      <c r="S50" s="151"/>
      <c r="T50" s="151"/>
      <c r="U50" s="151"/>
      <c r="V50" s="151"/>
      <c r="W50" s="151"/>
      <c r="X50" s="151"/>
      <c r="Y50" s="151"/>
      <c r="Z50" s="151"/>
      <c r="AA50" s="151" t="s">
        <v>177</v>
      </c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</row>
    <row r="51" spans="1:56" outlineLevel="1" x14ac:dyDescent="0.25">
      <c r="A51" s="152"/>
      <c r="B51" s="159"/>
      <c r="C51" s="243" t="s">
        <v>182</v>
      </c>
      <c r="D51" s="244"/>
      <c r="E51" s="245"/>
      <c r="F51" s="246"/>
      <c r="G51" s="247"/>
      <c r="H51" s="169"/>
      <c r="I51" s="169"/>
      <c r="J51" s="161"/>
      <c r="K51" s="161"/>
      <c r="L51" s="161"/>
      <c r="M51" s="161"/>
      <c r="N51" s="161"/>
      <c r="O51" s="161"/>
      <c r="P51" s="162"/>
      <c r="Q51" s="161"/>
      <c r="R51" s="151"/>
      <c r="S51" s="151"/>
      <c r="T51" s="151"/>
      <c r="U51" s="151"/>
      <c r="V51" s="151"/>
      <c r="W51" s="151"/>
      <c r="X51" s="151"/>
      <c r="Y51" s="151"/>
      <c r="Z51" s="151"/>
      <c r="AA51" s="151" t="s">
        <v>131</v>
      </c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4" t="str">
        <f>C51</f>
        <v>včetně prvního pokosení, naložení odpadu a odvezení do 20 km, se složením</v>
      </c>
      <c r="AX51" s="151"/>
      <c r="AY51" s="151"/>
      <c r="AZ51" s="151"/>
      <c r="BA51" s="151"/>
      <c r="BB51" s="151"/>
      <c r="BC51" s="151"/>
      <c r="BD51" s="151"/>
    </row>
    <row r="52" spans="1:56" outlineLevel="1" x14ac:dyDescent="0.25">
      <c r="A52" s="152">
        <v>22</v>
      </c>
      <c r="B52" s="159" t="s">
        <v>183</v>
      </c>
      <c r="C52" s="185" t="s">
        <v>184</v>
      </c>
      <c r="D52" s="161" t="s">
        <v>121</v>
      </c>
      <c r="E52" s="166">
        <v>245</v>
      </c>
      <c r="F52" s="169">
        <v>0</v>
      </c>
      <c r="G52" s="169">
        <f>E52*F52</f>
        <v>0</v>
      </c>
      <c r="H52" s="169">
        <v>21</v>
      </c>
      <c r="I52" s="169">
        <f>G52*(1+H52/100)</f>
        <v>0</v>
      </c>
      <c r="J52" s="161">
        <v>0</v>
      </c>
      <c r="K52" s="161">
        <f>ROUND(E52*J52,5)</f>
        <v>0</v>
      </c>
      <c r="L52" s="161">
        <v>0</v>
      </c>
      <c r="M52" s="161">
        <f>ROUND(E52*L52,5)</f>
        <v>0</v>
      </c>
      <c r="N52" s="161"/>
      <c r="O52" s="161"/>
      <c r="P52" s="162">
        <v>0.52900000000000003</v>
      </c>
      <c r="Q52" s="161">
        <f>ROUND(E52*P52,2)</f>
        <v>129.61000000000001</v>
      </c>
      <c r="R52" s="151"/>
      <c r="S52" s="151"/>
      <c r="T52" s="151"/>
      <c r="U52" s="151"/>
      <c r="V52" s="151"/>
      <c r="W52" s="151"/>
      <c r="X52" s="151"/>
      <c r="Y52" s="151"/>
      <c r="Z52" s="151"/>
      <c r="AA52" s="151" t="s">
        <v>118</v>
      </c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</row>
    <row r="53" spans="1:56" outlineLevel="1" x14ac:dyDescent="0.25">
      <c r="A53" s="152"/>
      <c r="B53" s="159"/>
      <c r="C53" s="243" t="s">
        <v>185</v>
      </c>
      <c r="D53" s="244"/>
      <c r="E53" s="245"/>
      <c r="F53" s="246"/>
      <c r="G53" s="247"/>
      <c r="H53" s="169"/>
      <c r="I53" s="169"/>
      <c r="J53" s="161"/>
      <c r="K53" s="161"/>
      <c r="L53" s="161"/>
      <c r="M53" s="161"/>
      <c r="N53" s="161"/>
      <c r="O53" s="161"/>
      <c r="P53" s="162"/>
      <c r="Q53" s="161"/>
      <c r="R53" s="151"/>
      <c r="S53" s="151"/>
      <c r="T53" s="151"/>
      <c r="U53" s="151"/>
      <c r="V53" s="151"/>
      <c r="W53" s="151"/>
      <c r="X53" s="151"/>
      <c r="Y53" s="151"/>
      <c r="Z53" s="151"/>
      <c r="AA53" s="151" t="s">
        <v>131</v>
      </c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4" t="str">
        <f>C53</f>
        <v>úprava ve zdrži - sediment 245</v>
      </c>
      <c r="AX53" s="151"/>
      <c r="AY53" s="151"/>
      <c r="AZ53" s="151"/>
      <c r="BA53" s="151"/>
      <c r="BB53" s="151"/>
      <c r="BC53" s="151"/>
      <c r="BD53" s="151"/>
    </row>
    <row r="54" spans="1:56" outlineLevel="1" x14ac:dyDescent="0.25">
      <c r="A54" s="152">
        <v>23</v>
      </c>
      <c r="B54" s="159" t="s">
        <v>186</v>
      </c>
      <c r="C54" s="185" t="s">
        <v>187</v>
      </c>
      <c r="D54" s="161" t="s">
        <v>121</v>
      </c>
      <c r="E54" s="166">
        <v>122.5</v>
      </c>
      <c r="F54" s="169">
        <v>0</v>
      </c>
      <c r="G54" s="169">
        <f>E54*F54</f>
        <v>0</v>
      </c>
      <c r="H54" s="169">
        <v>21</v>
      </c>
      <c r="I54" s="169">
        <f>G54*(1+H54/100)</f>
        <v>0</v>
      </c>
      <c r="J54" s="161">
        <v>0</v>
      </c>
      <c r="K54" s="161">
        <f>ROUND(E54*J54,5)</f>
        <v>0</v>
      </c>
      <c r="L54" s="161">
        <v>0</v>
      </c>
      <c r="M54" s="161">
        <f>ROUND(E54*L54,5)</f>
        <v>0</v>
      </c>
      <c r="N54" s="161"/>
      <c r="O54" s="161"/>
      <c r="P54" s="162">
        <v>3.4000000000000002E-2</v>
      </c>
      <c r="Q54" s="161">
        <f>ROUND(E54*P54,2)</f>
        <v>4.17</v>
      </c>
      <c r="R54" s="151"/>
      <c r="S54" s="151"/>
      <c r="T54" s="151"/>
      <c r="U54" s="151"/>
      <c r="V54" s="151"/>
      <c r="W54" s="151"/>
      <c r="X54" s="151"/>
      <c r="Y54" s="151"/>
      <c r="Z54" s="151"/>
      <c r="AA54" s="151" t="s">
        <v>118</v>
      </c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</row>
    <row r="55" spans="1:56" outlineLevel="1" x14ac:dyDescent="0.25">
      <c r="A55" s="152"/>
      <c r="B55" s="159"/>
      <c r="C55" s="243" t="s">
        <v>188</v>
      </c>
      <c r="D55" s="244"/>
      <c r="E55" s="245"/>
      <c r="F55" s="246"/>
      <c r="G55" s="247"/>
      <c r="H55" s="169"/>
      <c r="I55" s="169"/>
      <c r="J55" s="161"/>
      <c r="K55" s="161"/>
      <c r="L55" s="161"/>
      <c r="M55" s="161"/>
      <c r="N55" s="161"/>
      <c r="O55" s="161"/>
      <c r="P55" s="162"/>
      <c r="Q55" s="161"/>
      <c r="R55" s="151"/>
      <c r="S55" s="151"/>
      <c r="T55" s="151"/>
      <c r="U55" s="151"/>
      <c r="V55" s="151"/>
      <c r="W55" s="151"/>
      <c r="X55" s="151"/>
      <c r="Y55" s="151"/>
      <c r="Z55" s="151"/>
      <c r="AA55" s="151" t="s">
        <v>131</v>
      </c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4" t="str">
        <f>C55</f>
        <v>50%</v>
      </c>
      <c r="AX55" s="151"/>
      <c r="AY55" s="151"/>
      <c r="AZ55" s="151"/>
      <c r="BA55" s="151"/>
      <c r="BB55" s="151"/>
      <c r="BC55" s="151"/>
      <c r="BD55" s="151"/>
    </row>
    <row r="56" spans="1:56" outlineLevel="1" x14ac:dyDescent="0.25">
      <c r="A56" s="152"/>
      <c r="B56" s="159"/>
      <c r="C56" s="243" t="s">
        <v>189</v>
      </c>
      <c r="D56" s="244"/>
      <c r="E56" s="245"/>
      <c r="F56" s="246"/>
      <c r="G56" s="247"/>
      <c r="H56" s="169"/>
      <c r="I56" s="169"/>
      <c r="J56" s="161"/>
      <c r="K56" s="161"/>
      <c r="L56" s="161"/>
      <c r="M56" s="161"/>
      <c r="N56" s="161"/>
      <c r="O56" s="161"/>
      <c r="P56" s="162"/>
      <c r="Q56" s="161"/>
      <c r="R56" s="151"/>
      <c r="S56" s="151"/>
      <c r="T56" s="151"/>
      <c r="U56" s="151"/>
      <c r="V56" s="151"/>
      <c r="W56" s="151"/>
      <c r="X56" s="151"/>
      <c r="Y56" s="151"/>
      <c r="Z56" s="151"/>
      <c r="AA56" s="151" t="s">
        <v>131</v>
      </c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4" t="str">
        <f>C56</f>
        <v>úprava ve zdrži sediment 245*0,5</v>
      </c>
      <c r="AX56" s="151"/>
      <c r="AY56" s="151"/>
      <c r="AZ56" s="151"/>
      <c r="BA56" s="151"/>
      <c r="BB56" s="151"/>
      <c r="BC56" s="151"/>
      <c r="BD56" s="151"/>
    </row>
    <row r="57" spans="1:56" x14ac:dyDescent="0.25">
      <c r="A57" s="153" t="s">
        <v>113</v>
      </c>
      <c r="B57" s="160" t="s">
        <v>64</v>
      </c>
      <c r="C57" s="187" t="s">
        <v>65</v>
      </c>
      <c r="D57" s="164"/>
      <c r="E57" s="168"/>
      <c r="F57" s="171"/>
      <c r="G57" s="171">
        <f>SUMIF(AA58:AA67,"&lt;&gt;NOR",G58:G67)</f>
        <v>0</v>
      </c>
      <c r="H57" s="171"/>
      <c r="I57" s="171">
        <f>SUM(I58:I67)</f>
        <v>0</v>
      </c>
      <c r="J57" s="164"/>
      <c r="K57" s="164">
        <f>SUM(K58:K67)</f>
        <v>161.68855000000002</v>
      </c>
      <c r="L57" s="164"/>
      <c r="M57" s="164">
        <f>SUM(M58:M67)</f>
        <v>0</v>
      </c>
      <c r="N57" s="164"/>
      <c r="O57" s="164"/>
      <c r="P57" s="165"/>
      <c r="Q57" s="164">
        <f>SUM(Q58:Q67)</f>
        <v>48.36</v>
      </c>
      <c r="AA57" t="s">
        <v>114</v>
      </c>
    </row>
    <row r="58" spans="1:56" outlineLevel="1" x14ac:dyDescent="0.25">
      <c r="A58" s="152">
        <v>24</v>
      </c>
      <c r="B58" s="159" t="s">
        <v>190</v>
      </c>
      <c r="C58" s="185" t="s">
        <v>191</v>
      </c>
      <c r="D58" s="161" t="s">
        <v>121</v>
      </c>
      <c r="E58" s="166">
        <v>63.82</v>
      </c>
      <c r="F58" s="169">
        <v>0</v>
      </c>
      <c r="G58" s="169">
        <f>E58*F58</f>
        <v>0</v>
      </c>
      <c r="H58" s="169">
        <v>21</v>
      </c>
      <c r="I58" s="169">
        <f>G58*(1+H58/100)</f>
        <v>0</v>
      </c>
      <c r="J58" s="161">
        <v>2.5249999999999999</v>
      </c>
      <c r="K58" s="161">
        <f>ROUND(E58*J58,5)</f>
        <v>161.1455</v>
      </c>
      <c r="L58" s="161">
        <v>0</v>
      </c>
      <c r="M58" s="161">
        <f>ROUND(E58*L58,5)</f>
        <v>0</v>
      </c>
      <c r="N58" s="161"/>
      <c r="O58" s="161"/>
      <c r="P58" s="162">
        <v>0.47699999999999998</v>
      </c>
      <c r="Q58" s="161">
        <f>ROUND(E58*P58,2)</f>
        <v>30.44</v>
      </c>
      <c r="R58" s="151"/>
      <c r="S58" s="151"/>
      <c r="T58" s="151"/>
      <c r="U58" s="151"/>
      <c r="V58" s="151"/>
      <c r="W58" s="151"/>
      <c r="X58" s="151"/>
      <c r="Y58" s="151"/>
      <c r="Z58" s="151"/>
      <c r="AA58" s="151" t="s">
        <v>118</v>
      </c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151"/>
      <c r="AW58" s="151"/>
      <c r="AX58" s="151"/>
      <c r="AY58" s="151"/>
      <c r="AZ58" s="151"/>
      <c r="BA58" s="151"/>
      <c r="BB58" s="151"/>
      <c r="BC58" s="151"/>
      <c r="BD58" s="151"/>
    </row>
    <row r="59" spans="1:56" outlineLevel="1" x14ac:dyDescent="0.25">
      <c r="A59" s="152"/>
      <c r="B59" s="159"/>
      <c r="C59" s="243" t="s">
        <v>192</v>
      </c>
      <c r="D59" s="244"/>
      <c r="E59" s="245"/>
      <c r="F59" s="246"/>
      <c r="G59" s="247"/>
      <c r="H59" s="169"/>
      <c r="I59" s="169"/>
      <c r="J59" s="161"/>
      <c r="K59" s="161"/>
      <c r="L59" s="161"/>
      <c r="M59" s="161"/>
      <c r="N59" s="161"/>
      <c r="O59" s="161"/>
      <c r="P59" s="162"/>
      <c r="Q59" s="161"/>
      <c r="R59" s="151"/>
      <c r="S59" s="151"/>
      <c r="T59" s="151"/>
      <c r="U59" s="151"/>
      <c r="V59" s="151"/>
      <c r="W59" s="151"/>
      <c r="X59" s="151"/>
      <c r="Y59" s="151"/>
      <c r="Z59" s="151"/>
      <c r="AA59" s="151" t="s">
        <v>131</v>
      </c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4" t="str">
        <f>C59</f>
        <v>břehové zdi: 0,48*127,75</v>
      </c>
      <c r="AX59" s="151"/>
      <c r="AY59" s="151"/>
      <c r="AZ59" s="151"/>
      <c r="BA59" s="151"/>
      <c r="BB59" s="151"/>
      <c r="BC59" s="151"/>
      <c r="BD59" s="151"/>
    </row>
    <row r="60" spans="1:56" outlineLevel="1" x14ac:dyDescent="0.25">
      <c r="A60" s="152"/>
      <c r="B60" s="159"/>
      <c r="C60" s="243" t="s">
        <v>193</v>
      </c>
      <c r="D60" s="244"/>
      <c r="E60" s="245"/>
      <c r="F60" s="246"/>
      <c r="G60" s="247"/>
      <c r="H60" s="169"/>
      <c r="I60" s="169"/>
      <c r="J60" s="161"/>
      <c r="K60" s="161"/>
      <c r="L60" s="161"/>
      <c r="M60" s="161"/>
      <c r="N60" s="161"/>
      <c r="O60" s="161"/>
      <c r="P60" s="162"/>
      <c r="Q60" s="161"/>
      <c r="R60" s="151"/>
      <c r="S60" s="151"/>
      <c r="T60" s="151"/>
      <c r="U60" s="151"/>
      <c r="V60" s="151"/>
      <c r="W60" s="151"/>
      <c r="X60" s="151"/>
      <c r="Y60" s="151"/>
      <c r="Z60" s="151"/>
      <c r="AA60" s="151" t="s">
        <v>131</v>
      </c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4" t="str">
        <f>C60</f>
        <v>požerák 1,5*1,4*1,2</v>
      </c>
      <c r="AX60" s="151"/>
      <c r="AY60" s="151"/>
      <c r="AZ60" s="151"/>
      <c r="BA60" s="151"/>
      <c r="BB60" s="151"/>
      <c r="BC60" s="151"/>
      <c r="BD60" s="151"/>
    </row>
    <row r="61" spans="1:56" outlineLevel="1" x14ac:dyDescent="0.25">
      <c r="A61" s="152">
        <v>25</v>
      </c>
      <c r="B61" s="159" t="s">
        <v>194</v>
      </c>
      <c r="C61" s="185" t="s">
        <v>195</v>
      </c>
      <c r="D61" s="161" t="s">
        <v>117</v>
      </c>
      <c r="E61" s="166">
        <v>12.52</v>
      </c>
      <c r="F61" s="169">
        <v>0</v>
      </c>
      <c r="G61" s="169">
        <f>E61*F61</f>
        <v>0</v>
      </c>
      <c r="H61" s="169">
        <v>21</v>
      </c>
      <c r="I61" s="169">
        <f>G61*(1+H61/100)</f>
        <v>0</v>
      </c>
      <c r="J61" s="161">
        <v>3.916E-2</v>
      </c>
      <c r="K61" s="161">
        <f>ROUND(E61*J61,5)</f>
        <v>0.49027999999999999</v>
      </c>
      <c r="L61" s="161">
        <v>0</v>
      </c>
      <c r="M61" s="161">
        <f>ROUND(E61*L61,5)</f>
        <v>0</v>
      </c>
      <c r="N61" s="161"/>
      <c r="O61" s="161"/>
      <c r="P61" s="162">
        <v>1.05</v>
      </c>
      <c r="Q61" s="161">
        <f>ROUND(E61*P61,2)</f>
        <v>13.15</v>
      </c>
      <c r="R61" s="151"/>
      <c r="S61" s="151"/>
      <c r="T61" s="151"/>
      <c r="U61" s="151"/>
      <c r="V61" s="151"/>
      <c r="W61" s="151"/>
      <c r="X61" s="151"/>
      <c r="Y61" s="151"/>
      <c r="Z61" s="151"/>
      <c r="AA61" s="151" t="s">
        <v>118</v>
      </c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</row>
    <row r="62" spans="1:56" outlineLevel="1" x14ac:dyDescent="0.25">
      <c r="A62" s="152"/>
      <c r="B62" s="159"/>
      <c r="C62" s="243" t="s">
        <v>196</v>
      </c>
      <c r="D62" s="244"/>
      <c r="E62" s="245"/>
      <c r="F62" s="246"/>
      <c r="G62" s="247"/>
      <c r="H62" s="169"/>
      <c r="I62" s="169"/>
      <c r="J62" s="161"/>
      <c r="K62" s="161"/>
      <c r="L62" s="161"/>
      <c r="M62" s="161"/>
      <c r="N62" s="161"/>
      <c r="O62" s="161"/>
      <c r="P62" s="162"/>
      <c r="Q62" s="161"/>
      <c r="R62" s="151"/>
      <c r="S62" s="151"/>
      <c r="T62" s="151"/>
      <c r="U62" s="151"/>
      <c r="V62" s="151"/>
      <c r="W62" s="151"/>
      <c r="X62" s="151"/>
      <c r="Y62" s="151"/>
      <c r="Z62" s="151"/>
      <c r="AA62" s="151" t="s">
        <v>131</v>
      </c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4" t="str">
        <f>C62</f>
        <v>požerák 7</v>
      </c>
      <c r="AX62" s="151"/>
      <c r="AY62" s="151"/>
      <c r="AZ62" s="151"/>
      <c r="BA62" s="151"/>
      <c r="BB62" s="151"/>
      <c r="BC62" s="151"/>
      <c r="BD62" s="151"/>
    </row>
    <row r="63" spans="1:56" outlineLevel="1" x14ac:dyDescent="0.25">
      <c r="A63" s="152"/>
      <c r="B63" s="159"/>
      <c r="C63" s="243" t="s">
        <v>197</v>
      </c>
      <c r="D63" s="244"/>
      <c r="E63" s="245"/>
      <c r="F63" s="246"/>
      <c r="G63" s="247"/>
      <c r="H63" s="169"/>
      <c r="I63" s="169"/>
      <c r="J63" s="161"/>
      <c r="K63" s="161"/>
      <c r="L63" s="161"/>
      <c r="M63" s="161"/>
      <c r="N63" s="161"/>
      <c r="O63" s="161"/>
      <c r="P63" s="162"/>
      <c r="Q63" s="161"/>
      <c r="R63" s="151"/>
      <c r="S63" s="151"/>
      <c r="T63" s="151"/>
      <c r="U63" s="151"/>
      <c r="V63" s="151"/>
      <c r="W63" s="151"/>
      <c r="X63" s="151"/>
      <c r="Y63" s="151"/>
      <c r="Z63" s="151"/>
      <c r="AA63" s="151" t="s">
        <v>131</v>
      </c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4" t="str">
        <f>C63</f>
        <v>dno sdruženého objektu 5,52</v>
      </c>
      <c r="AX63" s="151"/>
      <c r="AY63" s="151"/>
      <c r="AZ63" s="151"/>
      <c r="BA63" s="151"/>
      <c r="BB63" s="151"/>
      <c r="BC63" s="151"/>
      <c r="BD63" s="151"/>
    </row>
    <row r="64" spans="1:56" outlineLevel="1" x14ac:dyDescent="0.25">
      <c r="A64" s="152">
        <v>26</v>
      </c>
      <c r="B64" s="159" t="s">
        <v>198</v>
      </c>
      <c r="C64" s="185" t="s">
        <v>199</v>
      </c>
      <c r="D64" s="161" t="s">
        <v>117</v>
      </c>
      <c r="E64" s="166">
        <v>12.52</v>
      </c>
      <c r="F64" s="169">
        <v>0</v>
      </c>
      <c r="G64" s="169">
        <f>E64*F64</f>
        <v>0</v>
      </c>
      <c r="H64" s="169">
        <v>21</v>
      </c>
      <c r="I64" s="169">
        <f>G64*(1+H64/100)</f>
        <v>0</v>
      </c>
      <c r="J64" s="161">
        <v>0</v>
      </c>
      <c r="K64" s="161">
        <f>ROUND(E64*J64,5)</f>
        <v>0</v>
      </c>
      <c r="L64" s="161">
        <v>0</v>
      </c>
      <c r="M64" s="161">
        <f>ROUND(E64*L64,5)</f>
        <v>0</v>
      </c>
      <c r="N64" s="161"/>
      <c r="O64" s="161"/>
      <c r="P64" s="162">
        <v>0.32</v>
      </c>
      <c r="Q64" s="161">
        <f>ROUND(E64*P64,2)</f>
        <v>4.01</v>
      </c>
      <c r="R64" s="151"/>
      <c r="S64" s="151"/>
      <c r="T64" s="151"/>
      <c r="U64" s="151"/>
      <c r="V64" s="151"/>
      <c r="W64" s="151"/>
      <c r="X64" s="151"/>
      <c r="Y64" s="151"/>
      <c r="Z64" s="151"/>
      <c r="AA64" s="151" t="s">
        <v>118</v>
      </c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</row>
    <row r="65" spans="1:56" ht="20.399999999999999" outlineLevel="1" x14ac:dyDescent="0.25">
      <c r="A65" s="152">
        <v>27</v>
      </c>
      <c r="B65" s="159" t="s">
        <v>200</v>
      </c>
      <c r="C65" s="185" t="s">
        <v>201</v>
      </c>
      <c r="D65" s="161" t="s">
        <v>202</v>
      </c>
      <c r="E65" s="166">
        <v>0.05</v>
      </c>
      <c r="F65" s="169">
        <v>0</v>
      </c>
      <c r="G65" s="169">
        <f>E65*F65</f>
        <v>0</v>
      </c>
      <c r="H65" s="169">
        <v>21</v>
      </c>
      <c r="I65" s="169">
        <f>G65*(1+H65/100)</f>
        <v>0</v>
      </c>
      <c r="J65" s="161">
        <v>1.0554399999999999</v>
      </c>
      <c r="K65" s="161">
        <f>ROUND(E65*J65,5)</f>
        <v>5.2769999999999997E-2</v>
      </c>
      <c r="L65" s="161">
        <v>0</v>
      </c>
      <c r="M65" s="161">
        <f>ROUND(E65*L65,5)</f>
        <v>0</v>
      </c>
      <c r="N65" s="161"/>
      <c r="O65" s="161"/>
      <c r="P65" s="162">
        <v>15.231</v>
      </c>
      <c r="Q65" s="161">
        <f>ROUND(E65*P65,2)</f>
        <v>0.76</v>
      </c>
      <c r="R65" s="151"/>
      <c r="S65" s="151"/>
      <c r="T65" s="151"/>
      <c r="U65" s="151"/>
      <c r="V65" s="151"/>
      <c r="W65" s="151"/>
      <c r="X65" s="151"/>
      <c r="Y65" s="151"/>
      <c r="Z65" s="151"/>
      <c r="AA65" s="151" t="s">
        <v>118</v>
      </c>
      <c r="AB65" s="151"/>
      <c r="AC65" s="151"/>
      <c r="AD65" s="151"/>
      <c r="AE65" s="151"/>
      <c r="AF65" s="151"/>
      <c r="AG65" s="151"/>
      <c r="AH65" s="151"/>
      <c r="AI65" s="151"/>
      <c r="AJ65" s="151"/>
      <c r="AK65" s="151"/>
      <c r="AL65" s="151"/>
      <c r="AM65" s="151"/>
      <c r="AN65" s="151"/>
      <c r="AO65" s="151"/>
      <c r="AP65" s="151"/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</row>
    <row r="66" spans="1:56" outlineLevel="1" x14ac:dyDescent="0.25">
      <c r="A66" s="152"/>
      <c r="B66" s="159"/>
      <c r="C66" s="243" t="s">
        <v>203</v>
      </c>
      <c r="D66" s="244"/>
      <c r="E66" s="245"/>
      <c r="F66" s="246"/>
      <c r="G66" s="247"/>
      <c r="H66" s="169"/>
      <c r="I66" s="169"/>
      <c r="J66" s="161"/>
      <c r="K66" s="161"/>
      <c r="L66" s="161"/>
      <c r="M66" s="161"/>
      <c r="N66" s="161"/>
      <c r="O66" s="161"/>
      <c r="P66" s="162"/>
      <c r="Q66" s="161"/>
      <c r="R66" s="151"/>
      <c r="S66" s="151"/>
      <c r="T66" s="151"/>
      <c r="U66" s="151"/>
      <c r="V66" s="151"/>
      <c r="W66" s="151"/>
      <c r="X66" s="151"/>
      <c r="Y66" s="151"/>
      <c r="Z66" s="151"/>
      <c r="AA66" s="151" t="s">
        <v>131</v>
      </c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4" t="str">
        <f>C66</f>
        <v>požerák: 0,016</v>
      </c>
      <c r="AX66" s="151"/>
      <c r="AY66" s="151"/>
      <c r="AZ66" s="151"/>
      <c r="BA66" s="151"/>
      <c r="BB66" s="151"/>
      <c r="BC66" s="151"/>
      <c r="BD66" s="151"/>
    </row>
    <row r="67" spans="1:56" outlineLevel="1" x14ac:dyDescent="0.25">
      <c r="A67" s="152"/>
      <c r="B67" s="159"/>
      <c r="C67" s="243" t="s">
        <v>204</v>
      </c>
      <c r="D67" s="244"/>
      <c r="E67" s="245"/>
      <c r="F67" s="246"/>
      <c r="G67" s="247"/>
      <c r="H67" s="169"/>
      <c r="I67" s="169"/>
      <c r="J67" s="161"/>
      <c r="K67" s="161"/>
      <c r="L67" s="161"/>
      <c r="M67" s="161"/>
      <c r="N67" s="161"/>
      <c r="O67" s="161"/>
      <c r="P67" s="162"/>
      <c r="Q67" s="161"/>
      <c r="R67" s="151"/>
      <c r="S67" s="151"/>
      <c r="T67" s="151"/>
      <c r="U67" s="151"/>
      <c r="V67" s="151"/>
      <c r="W67" s="151"/>
      <c r="X67" s="151"/>
      <c r="Y67" s="151"/>
      <c r="Z67" s="151"/>
      <c r="AA67" s="151" t="s">
        <v>131</v>
      </c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4" t="str">
        <f>C67</f>
        <v>sdružený objekt: 0,03 t</v>
      </c>
      <c r="AX67" s="151"/>
      <c r="AY67" s="151"/>
      <c r="AZ67" s="151"/>
      <c r="BA67" s="151"/>
      <c r="BB67" s="151"/>
      <c r="BC67" s="151"/>
      <c r="BD67" s="151"/>
    </row>
    <row r="68" spans="1:56" x14ac:dyDescent="0.25">
      <c r="A68" s="153" t="s">
        <v>113</v>
      </c>
      <c r="B68" s="160" t="s">
        <v>66</v>
      </c>
      <c r="C68" s="187" t="s">
        <v>67</v>
      </c>
      <c r="D68" s="164"/>
      <c r="E68" s="168"/>
      <c r="F68" s="171"/>
      <c r="G68" s="171">
        <f>SUMIF(AA69:AA82,"&lt;&gt;NOR",G69:G82)</f>
        <v>0</v>
      </c>
      <c r="H68" s="171"/>
      <c r="I68" s="171">
        <f>SUM(I69:I82)</f>
        <v>0</v>
      </c>
      <c r="J68" s="164"/>
      <c r="K68" s="164">
        <f>SUM(K69:K82)</f>
        <v>607.96551999999997</v>
      </c>
      <c r="L68" s="164"/>
      <c r="M68" s="164">
        <f>SUM(M69:M82)</f>
        <v>0</v>
      </c>
      <c r="N68" s="164"/>
      <c r="O68" s="164"/>
      <c r="P68" s="165"/>
      <c r="Q68" s="164">
        <f>SUM(Q69:Q82)</f>
        <v>1976.15</v>
      </c>
      <c r="AA68" t="s">
        <v>114</v>
      </c>
    </row>
    <row r="69" spans="1:56" ht="20.399999999999999" outlineLevel="1" x14ac:dyDescent="0.25">
      <c r="A69" s="152">
        <v>28</v>
      </c>
      <c r="B69" s="159" t="s">
        <v>205</v>
      </c>
      <c r="C69" s="185" t="s">
        <v>206</v>
      </c>
      <c r="D69" s="161" t="s">
        <v>202</v>
      </c>
      <c r="E69" s="166">
        <v>4.3999999999999997E-2</v>
      </c>
      <c r="F69" s="169">
        <v>0</v>
      </c>
      <c r="G69" s="169">
        <f>E69*F69</f>
        <v>0</v>
      </c>
      <c r="H69" s="169">
        <v>21</v>
      </c>
      <c r="I69" s="169">
        <f>G69*(1+H69/100)</f>
        <v>0</v>
      </c>
      <c r="J69" s="161">
        <v>1.09954</v>
      </c>
      <c r="K69" s="161">
        <f>ROUND(E69*J69,5)</f>
        <v>4.8379999999999999E-2</v>
      </c>
      <c r="L69" s="161">
        <v>0</v>
      </c>
      <c r="M69" s="161">
        <f>ROUND(E69*L69,5)</f>
        <v>0</v>
      </c>
      <c r="N69" s="161"/>
      <c r="O69" s="161"/>
      <c r="P69" s="162">
        <v>18.175000000000001</v>
      </c>
      <c r="Q69" s="161">
        <f>ROUND(E69*P69,2)</f>
        <v>0.8</v>
      </c>
      <c r="R69" s="151"/>
      <c r="S69" s="151"/>
      <c r="T69" s="151"/>
      <c r="U69" s="151"/>
      <c r="V69" s="151"/>
      <c r="W69" s="151"/>
      <c r="X69" s="151"/>
      <c r="Y69" s="151"/>
      <c r="Z69" s="151"/>
      <c r="AA69" s="151" t="s">
        <v>118</v>
      </c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  <c r="AS69" s="151"/>
      <c r="AT69" s="151"/>
      <c r="AU69" s="151"/>
      <c r="AV69" s="151"/>
      <c r="AW69" s="151"/>
      <c r="AX69" s="151"/>
      <c r="AY69" s="151"/>
      <c r="AZ69" s="151"/>
      <c r="BA69" s="151"/>
      <c r="BB69" s="151"/>
      <c r="BC69" s="151"/>
      <c r="BD69" s="151"/>
    </row>
    <row r="70" spans="1:56" outlineLevel="1" x14ac:dyDescent="0.25">
      <c r="A70" s="152"/>
      <c r="B70" s="159"/>
      <c r="C70" s="243" t="s">
        <v>207</v>
      </c>
      <c r="D70" s="244"/>
      <c r="E70" s="245"/>
      <c r="F70" s="246"/>
      <c r="G70" s="247"/>
      <c r="H70" s="169"/>
      <c r="I70" s="169"/>
      <c r="J70" s="161"/>
      <c r="K70" s="161"/>
      <c r="L70" s="161"/>
      <c r="M70" s="161"/>
      <c r="N70" s="161"/>
      <c r="O70" s="161"/>
      <c r="P70" s="162"/>
      <c r="Q70" s="161"/>
      <c r="R70" s="151"/>
      <c r="S70" s="151"/>
      <c r="T70" s="151"/>
      <c r="U70" s="151"/>
      <c r="V70" s="151"/>
      <c r="W70" s="151"/>
      <c r="X70" s="151"/>
      <c r="Y70" s="151"/>
      <c r="Z70" s="151"/>
      <c r="AA70" s="151" t="s">
        <v>131</v>
      </c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4" t="str">
        <f>C70</f>
        <v>sdružený objekt - U80 S235: 2*2*2*5,59/1000</v>
      </c>
      <c r="AX70" s="151"/>
      <c r="AY70" s="151"/>
      <c r="AZ70" s="151"/>
      <c r="BA70" s="151"/>
      <c r="BB70" s="151"/>
      <c r="BC70" s="151"/>
      <c r="BD70" s="151"/>
    </row>
    <row r="71" spans="1:56" outlineLevel="1" x14ac:dyDescent="0.25">
      <c r="A71" s="152"/>
      <c r="B71" s="159"/>
      <c r="C71" s="243" t="s">
        <v>208</v>
      </c>
      <c r="D71" s="244"/>
      <c r="E71" s="245"/>
      <c r="F71" s="246"/>
      <c r="G71" s="247"/>
      <c r="H71" s="169"/>
      <c r="I71" s="169"/>
      <c r="J71" s="161"/>
      <c r="K71" s="161"/>
      <c r="L71" s="161"/>
      <c r="M71" s="161"/>
      <c r="N71" s="161"/>
      <c r="O71" s="161"/>
      <c r="P71" s="162"/>
      <c r="Q71" s="161"/>
      <c r="R71" s="151"/>
      <c r="S71" s="151"/>
      <c r="T71" s="151"/>
      <c r="U71" s="151"/>
      <c r="V71" s="151"/>
      <c r="W71" s="151"/>
      <c r="X71" s="151"/>
      <c r="Y71" s="151"/>
      <c r="Z71" s="151"/>
      <c r="AA71" s="151" t="s">
        <v>131</v>
      </c>
      <c r="AB71" s="151"/>
      <c r="AC71" s="151"/>
      <c r="AD71" s="151"/>
      <c r="AE71" s="151"/>
      <c r="AF71" s="151"/>
      <c r="AG71" s="151"/>
      <c r="AH71" s="151"/>
      <c r="AI71" s="151"/>
      <c r="AJ71" s="151"/>
      <c r="AK71" s="151"/>
      <c r="AL71" s="151"/>
      <c r="AM71" s="151"/>
      <c r="AN71" s="151"/>
      <c r="AO71" s="151"/>
      <c r="AP71" s="151"/>
      <c r="AQ71" s="151"/>
      <c r="AR71" s="151"/>
      <c r="AS71" s="151"/>
      <c r="AT71" s="151"/>
      <c r="AU71" s="151"/>
      <c r="AV71" s="151"/>
      <c r="AW71" s="154" t="str">
        <f>C71</f>
        <v>4*U80</v>
      </c>
      <c r="AX71" s="151"/>
      <c r="AY71" s="151"/>
      <c r="AZ71" s="151"/>
      <c r="BA71" s="151"/>
      <c r="BB71" s="151"/>
      <c r="BC71" s="151"/>
      <c r="BD71" s="151"/>
    </row>
    <row r="72" spans="1:56" outlineLevel="1" x14ac:dyDescent="0.25">
      <c r="A72" s="152">
        <v>29</v>
      </c>
      <c r="B72" s="159" t="s">
        <v>209</v>
      </c>
      <c r="C72" s="185" t="s">
        <v>210</v>
      </c>
      <c r="D72" s="161" t="s">
        <v>121</v>
      </c>
      <c r="E72" s="166">
        <v>69.650000000000006</v>
      </c>
      <c r="F72" s="169">
        <v>0</v>
      </c>
      <c r="G72" s="169">
        <f>E72*F72</f>
        <v>0</v>
      </c>
      <c r="H72" s="169">
        <v>21</v>
      </c>
      <c r="I72" s="169">
        <f>G72*(1+H72/100)</f>
        <v>0</v>
      </c>
      <c r="J72" s="161">
        <v>2.6922000000000001</v>
      </c>
      <c r="K72" s="161">
        <f>ROUND(E72*J72,5)</f>
        <v>187.51173</v>
      </c>
      <c r="L72" s="161">
        <v>0</v>
      </c>
      <c r="M72" s="161">
        <f>ROUND(E72*L72,5)</f>
        <v>0</v>
      </c>
      <c r="N72" s="161"/>
      <c r="O72" s="161"/>
      <c r="P72" s="162">
        <v>5.298</v>
      </c>
      <c r="Q72" s="161">
        <f>ROUND(E72*P72,2)</f>
        <v>369.01</v>
      </c>
      <c r="R72" s="151"/>
      <c r="S72" s="151"/>
      <c r="T72" s="151"/>
      <c r="U72" s="151"/>
      <c r="V72" s="151"/>
      <c r="W72" s="151"/>
      <c r="X72" s="151"/>
      <c r="Y72" s="151"/>
      <c r="Z72" s="151"/>
      <c r="AA72" s="151" t="s">
        <v>118</v>
      </c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</row>
    <row r="73" spans="1:56" outlineLevel="1" x14ac:dyDescent="0.25">
      <c r="A73" s="152"/>
      <c r="B73" s="159"/>
      <c r="C73" s="243" t="s">
        <v>211</v>
      </c>
      <c r="D73" s="244"/>
      <c r="E73" s="245"/>
      <c r="F73" s="246"/>
      <c r="G73" s="247"/>
      <c r="H73" s="169"/>
      <c r="I73" s="169"/>
      <c r="J73" s="161"/>
      <c r="K73" s="161"/>
      <c r="L73" s="161"/>
      <c r="M73" s="161"/>
      <c r="N73" s="161"/>
      <c r="O73" s="161"/>
      <c r="P73" s="162"/>
      <c r="Q73" s="161"/>
      <c r="R73" s="151"/>
      <c r="S73" s="151"/>
      <c r="T73" s="151"/>
      <c r="U73" s="151"/>
      <c r="V73" s="151"/>
      <c r="W73" s="151"/>
      <c r="X73" s="151"/>
      <c r="Y73" s="151"/>
      <c r="Z73" s="151"/>
      <c r="AA73" s="151" t="s">
        <v>131</v>
      </c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4" t="str">
        <f>C73</f>
        <v>břehové zdi: 60,05</v>
      </c>
      <c r="AX73" s="151"/>
      <c r="AY73" s="151"/>
      <c r="AZ73" s="151"/>
      <c r="BA73" s="151"/>
      <c r="BB73" s="151"/>
      <c r="BC73" s="151"/>
      <c r="BD73" s="151"/>
    </row>
    <row r="74" spans="1:56" outlineLevel="1" x14ac:dyDescent="0.25">
      <c r="A74" s="152"/>
      <c r="B74" s="159"/>
      <c r="C74" s="243" t="s">
        <v>212</v>
      </c>
      <c r="D74" s="244"/>
      <c r="E74" s="245"/>
      <c r="F74" s="246"/>
      <c r="G74" s="247"/>
      <c r="H74" s="169"/>
      <c r="I74" s="169"/>
      <c r="J74" s="161"/>
      <c r="K74" s="161"/>
      <c r="L74" s="161"/>
      <c r="M74" s="161"/>
      <c r="N74" s="161"/>
      <c r="O74" s="161"/>
      <c r="P74" s="162"/>
      <c r="Q74" s="161"/>
      <c r="R74" s="151"/>
      <c r="S74" s="151"/>
      <c r="T74" s="151"/>
      <c r="U74" s="151"/>
      <c r="V74" s="151"/>
      <c r="W74" s="151"/>
      <c r="X74" s="151"/>
      <c r="Y74" s="151"/>
      <c r="Z74" s="151"/>
      <c r="AA74" s="151" t="s">
        <v>131</v>
      </c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4" t="str">
        <f>C74</f>
        <v>zídka u sjezdu do nádrže: 4,8</v>
      </c>
      <c r="AX74" s="151"/>
      <c r="AY74" s="151"/>
      <c r="AZ74" s="151"/>
      <c r="BA74" s="151"/>
      <c r="BB74" s="151"/>
      <c r="BC74" s="151"/>
      <c r="BD74" s="151"/>
    </row>
    <row r="75" spans="1:56" outlineLevel="1" x14ac:dyDescent="0.25">
      <c r="A75" s="152"/>
      <c r="B75" s="159"/>
      <c r="C75" s="243" t="s">
        <v>213</v>
      </c>
      <c r="D75" s="244"/>
      <c r="E75" s="245"/>
      <c r="F75" s="246"/>
      <c r="G75" s="247"/>
      <c r="H75" s="169"/>
      <c r="I75" s="169"/>
      <c r="J75" s="161"/>
      <c r="K75" s="161"/>
      <c r="L75" s="161"/>
      <c r="M75" s="161"/>
      <c r="N75" s="161"/>
      <c r="O75" s="161"/>
      <c r="P75" s="162"/>
      <c r="Q75" s="161"/>
      <c r="R75" s="151"/>
      <c r="S75" s="151"/>
      <c r="T75" s="151"/>
      <c r="U75" s="151"/>
      <c r="V75" s="151"/>
      <c r="W75" s="151"/>
      <c r="X75" s="151"/>
      <c r="Y75" s="151"/>
      <c r="Z75" s="151"/>
      <c r="AA75" s="151" t="s">
        <v>131</v>
      </c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4" t="str">
        <f>C75</f>
        <v>zídka u schodiště:4,8</v>
      </c>
      <c r="AX75" s="151"/>
      <c r="AY75" s="151"/>
      <c r="AZ75" s="151"/>
      <c r="BA75" s="151"/>
      <c r="BB75" s="151"/>
      <c r="BC75" s="151"/>
      <c r="BD75" s="151"/>
    </row>
    <row r="76" spans="1:56" outlineLevel="1" x14ac:dyDescent="0.25">
      <c r="A76" s="152">
        <v>30</v>
      </c>
      <c r="B76" s="159" t="s">
        <v>214</v>
      </c>
      <c r="C76" s="185" t="s">
        <v>215</v>
      </c>
      <c r="D76" s="161" t="s">
        <v>121</v>
      </c>
      <c r="E76" s="166">
        <v>137.38499999999999</v>
      </c>
      <c r="F76" s="169">
        <v>0</v>
      </c>
      <c r="G76" s="169">
        <f>E76*F76</f>
        <v>0</v>
      </c>
      <c r="H76" s="169">
        <v>21</v>
      </c>
      <c r="I76" s="169">
        <f>G76*(1+H76/100)</f>
        <v>0</v>
      </c>
      <c r="J76" s="161">
        <v>3.0044900000000001</v>
      </c>
      <c r="K76" s="161">
        <f>ROUND(E76*J76,5)</f>
        <v>412.77186</v>
      </c>
      <c r="L76" s="161">
        <v>0</v>
      </c>
      <c r="M76" s="161">
        <f>ROUND(E76*L76,5)</f>
        <v>0</v>
      </c>
      <c r="N76" s="161"/>
      <c r="O76" s="161"/>
      <c r="P76" s="162">
        <v>4.5739999999999998</v>
      </c>
      <c r="Q76" s="161">
        <f>ROUND(E76*P76,2)</f>
        <v>628.4</v>
      </c>
      <c r="R76" s="151"/>
      <c r="S76" s="151"/>
      <c r="T76" s="151"/>
      <c r="U76" s="151"/>
      <c r="V76" s="151"/>
      <c r="W76" s="151"/>
      <c r="X76" s="151"/>
      <c r="Y76" s="151"/>
      <c r="Z76" s="151"/>
      <c r="AA76" s="151" t="s">
        <v>118</v>
      </c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</row>
    <row r="77" spans="1:56" outlineLevel="1" x14ac:dyDescent="0.25">
      <c r="A77" s="152"/>
      <c r="B77" s="159"/>
      <c r="C77" s="243" t="s">
        <v>216</v>
      </c>
      <c r="D77" s="244"/>
      <c r="E77" s="245"/>
      <c r="F77" s="246"/>
      <c r="G77" s="247"/>
      <c r="H77" s="169"/>
      <c r="I77" s="169"/>
      <c r="J77" s="161"/>
      <c r="K77" s="161"/>
      <c r="L77" s="161"/>
      <c r="M77" s="161"/>
      <c r="N77" s="161"/>
      <c r="O77" s="161"/>
      <c r="P77" s="162"/>
      <c r="Q77" s="161"/>
      <c r="R77" s="151"/>
      <c r="S77" s="151"/>
      <c r="T77" s="151"/>
      <c r="U77" s="151"/>
      <c r="V77" s="151"/>
      <c r="W77" s="151"/>
      <c r="X77" s="151"/>
      <c r="Y77" s="151"/>
      <c r="Z77" s="151"/>
      <c r="AA77" s="151" t="s">
        <v>131</v>
      </c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4" t="str">
        <f>C77</f>
        <v>břehové zdi: 125,195</v>
      </c>
      <c r="AX77" s="151"/>
      <c r="AY77" s="151"/>
      <c r="AZ77" s="151"/>
      <c r="BA77" s="151"/>
      <c r="BB77" s="151"/>
      <c r="BC77" s="151"/>
      <c r="BD77" s="151"/>
    </row>
    <row r="78" spans="1:56" outlineLevel="1" x14ac:dyDescent="0.25">
      <c r="A78" s="152"/>
      <c r="B78" s="159"/>
      <c r="C78" s="243" t="s">
        <v>217</v>
      </c>
      <c r="D78" s="244"/>
      <c r="E78" s="245"/>
      <c r="F78" s="246"/>
      <c r="G78" s="247"/>
      <c r="H78" s="169"/>
      <c r="I78" s="169"/>
      <c r="J78" s="161"/>
      <c r="K78" s="161"/>
      <c r="L78" s="161"/>
      <c r="M78" s="161"/>
      <c r="N78" s="161"/>
      <c r="O78" s="161"/>
      <c r="P78" s="162"/>
      <c r="Q78" s="161"/>
      <c r="R78" s="151"/>
      <c r="S78" s="151"/>
      <c r="T78" s="151"/>
      <c r="U78" s="151"/>
      <c r="V78" s="151"/>
      <c r="W78" s="151"/>
      <c r="X78" s="151"/>
      <c r="Y78" s="151"/>
      <c r="Z78" s="151"/>
      <c r="AA78" s="151" t="s">
        <v>131</v>
      </c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4" t="str">
        <f>C78</f>
        <v>schodiště: 1,26</v>
      </c>
      <c r="AX78" s="151"/>
      <c r="AY78" s="151"/>
      <c r="AZ78" s="151"/>
      <c r="BA78" s="151"/>
      <c r="BB78" s="151"/>
      <c r="BC78" s="151"/>
      <c r="BD78" s="151"/>
    </row>
    <row r="79" spans="1:56" outlineLevel="1" x14ac:dyDescent="0.25">
      <c r="A79" s="152"/>
      <c r="B79" s="159"/>
      <c r="C79" s="243" t="s">
        <v>218</v>
      </c>
      <c r="D79" s="244"/>
      <c r="E79" s="245"/>
      <c r="F79" s="246"/>
      <c r="G79" s="247"/>
      <c r="H79" s="169"/>
      <c r="I79" s="169"/>
      <c r="J79" s="161"/>
      <c r="K79" s="161"/>
      <c r="L79" s="161"/>
      <c r="M79" s="161"/>
      <c r="N79" s="161"/>
      <c r="O79" s="161"/>
      <c r="P79" s="162"/>
      <c r="Q79" s="161"/>
      <c r="R79" s="151"/>
      <c r="S79" s="151"/>
      <c r="T79" s="151"/>
      <c r="U79" s="151"/>
      <c r="V79" s="151"/>
      <c r="W79" s="151"/>
      <c r="X79" s="151"/>
      <c r="Y79" s="151"/>
      <c r="Z79" s="151"/>
      <c r="AA79" s="151" t="s">
        <v>131</v>
      </c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4" t="str">
        <f>C79</f>
        <v>sdružený objekt: 4,3+6,63</v>
      </c>
      <c r="AX79" s="151"/>
      <c r="AY79" s="151"/>
      <c r="AZ79" s="151"/>
      <c r="BA79" s="151"/>
      <c r="BB79" s="151"/>
      <c r="BC79" s="151"/>
      <c r="BD79" s="151"/>
    </row>
    <row r="80" spans="1:56" outlineLevel="1" x14ac:dyDescent="0.25">
      <c r="A80" s="152">
        <v>31</v>
      </c>
      <c r="B80" s="159" t="s">
        <v>219</v>
      </c>
      <c r="C80" s="185" t="s">
        <v>220</v>
      </c>
      <c r="D80" s="161" t="s">
        <v>117</v>
      </c>
      <c r="E80" s="166">
        <v>510</v>
      </c>
      <c r="F80" s="169">
        <v>0</v>
      </c>
      <c r="G80" s="169">
        <f>E80*F80</f>
        <v>0</v>
      </c>
      <c r="H80" s="169">
        <v>21</v>
      </c>
      <c r="I80" s="169">
        <f>G80*(1+H80/100)</f>
        <v>0</v>
      </c>
      <c r="J80" s="161">
        <v>1.4500000000000001E-2</v>
      </c>
      <c r="K80" s="161">
        <f>ROUND(E80*J80,5)</f>
        <v>7.3949999999999996</v>
      </c>
      <c r="L80" s="161">
        <v>0</v>
      </c>
      <c r="M80" s="161">
        <f>ROUND(E80*L80,5)</f>
        <v>0</v>
      </c>
      <c r="N80" s="161"/>
      <c r="O80" s="161"/>
      <c r="P80" s="162">
        <v>1.9059999999999999</v>
      </c>
      <c r="Q80" s="161">
        <f>ROUND(E80*P80,2)</f>
        <v>972.06</v>
      </c>
      <c r="R80" s="151"/>
      <c r="S80" s="151"/>
      <c r="T80" s="151"/>
      <c r="U80" s="151"/>
      <c r="V80" s="151"/>
      <c r="W80" s="151"/>
      <c r="X80" s="151"/>
      <c r="Y80" s="151"/>
      <c r="Z80" s="151"/>
      <c r="AA80" s="151" t="s">
        <v>118</v>
      </c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</row>
    <row r="81" spans="1:56" outlineLevel="1" x14ac:dyDescent="0.25">
      <c r="A81" s="152">
        <v>32</v>
      </c>
      <c r="B81" s="159" t="s">
        <v>221</v>
      </c>
      <c r="C81" s="185" t="s">
        <v>222</v>
      </c>
      <c r="D81" s="161" t="s">
        <v>121</v>
      </c>
      <c r="E81" s="166">
        <v>2.88</v>
      </c>
      <c r="F81" s="169">
        <v>0</v>
      </c>
      <c r="G81" s="169">
        <f t="shared" ref="G81:G82" si="8">E81*F81</f>
        <v>0</v>
      </c>
      <c r="H81" s="169">
        <v>21</v>
      </c>
      <c r="I81" s="169">
        <f>G81*(1+H81/100)</f>
        <v>0</v>
      </c>
      <c r="J81" s="161">
        <v>8.2830000000000001E-2</v>
      </c>
      <c r="K81" s="161">
        <f>ROUND(E81*J81,5)</f>
        <v>0.23855000000000001</v>
      </c>
      <c r="L81" s="161">
        <v>0</v>
      </c>
      <c r="M81" s="161">
        <f>ROUND(E81*L81,5)</f>
        <v>0</v>
      </c>
      <c r="N81" s="161"/>
      <c r="O81" s="161"/>
      <c r="P81" s="162">
        <v>2.0430000000000001</v>
      </c>
      <c r="Q81" s="161">
        <f>ROUND(E81*P81,2)</f>
        <v>5.88</v>
      </c>
      <c r="R81" s="151"/>
      <c r="S81" s="151"/>
      <c r="T81" s="151"/>
      <c r="U81" s="151"/>
      <c r="V81" s="151"/>
      <c r="W81" s="151"/>
      <c r="X81" s="151"/>
      <c r="Y81" s="151"/>
      <c r="Z81" s="151"/>
      <c r="AA81" s="151" t="s">
        <v>118</v>
      </c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</row>
    <row r="82" spans="1:56" outlineLevel="1" x14ac:dyDescent="0.25">
      <c r="A82" s="152">
        <v>33</v>
      </c>
      <c r="B82" s="159" t="s">
        <v>62</v>
      </c>
      <c r="C82" s="185" t="s">
        <v>223</v>
      </c>
      <c r="D82" s="161" t="s">
        <v>224</v>
      </c>
      <c r="E82" s="166">
        <v>1</v>
      </c>
      <c r="F82" s="169">
        <v>0</v>
      </c>
      <c r="G82" s="169">
        <f t="shared" si="8"/>
        <v>0</v>
      </c>
      <c r="H82" s="169">
        <v>21</v>
      </c>
      <c r="I82" s="169">
        <f>G82*(1+H82/100)</f>
        <v>0</v>
      </c>
      <c r="J82" s="161">
        <v>0</v>
      </c>
      <c r="K82" s="161">
        <f>ROUND(E82*J82,5)</f>
        <v>0</v>
      </c>
      <c r="L82" s="161">
        <v>0</v>
      </c>
      <c r="M82" s="161">
        <f>ROUND(E82*L82,5)</f>
        <v>0</v>
      </c>
      <c r="N82" s="161"/>
      <c r="O82" s="161"/>
      <c r="P82" s="162">
        <v>0</v>
      </c>
      <c r="Q82" s="161">
        <f>ROUND(E82*P82,2)</f>
        <v>0</v>
      </c>
      <c r="R82" s="151"/>
      <c r="S82" s="151"/>
      <c r="T82" s="151"/>
      <c r="U82" s="151"/>
      <c r="V82" s="151"/>
      <c r="W82" s="151"/>
      <c r="X82" s="151"/>
      <c r="Y82" s="151"/>
      <c r="Z82" s="151"/>
      <c r="AA82" s="151" t="s">
        <v>225</v>
      </c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</row>
    <row r="83" spans="1:56" x14ac:dyDescent="0.25">
      <c r="A83" s="153" t="s">
        <v>113</v>
      </c>
      <c r="B83" s="160" t="s">
        <v>68</v>
      </c>
      <c r="C83" s="187" t="s">
        <v>69</v>
      </c>
      <c r="D83" s="164"/>
      <c r="E83" s="168"/>
      <c r="F83" s="171"/>
      <c r="G83" s="171">
        <f>SUMIF(AA84:AA95,"&lt;&gt;NOR",G84:G95)</f>
        <v>0</v>
      </c>
      <c r="H83" s="171"/>
      <c r="I83" s="171">
        <f>SUM(I84:I95)</f>
        <v>0</v>
      </c>
      <c r="J83" s="164"/>
      <c r="K83" s="164">
        <f>SUM(K84:K95)</f>
        <v>65.810969999999998</v>
      </c>
      <c r="L83" s="164"/>
      <c r="M83" s="164">
        <f>SUM(M84:M95)</f>
        <v>0</v>
      </c>
      <c r="N83" s="164"/>
      <c r="O83" s="164"/>
      <c r="P83" s="165"/>
      <c r="Q83" s="164">
        <f>SUM(Q84:Q95)</f>
        <v>105.38000000000001</v>
      </c>
      <c r="AA83" t="s">
        <v>114</v>
      </c>
    </row>
    <row r="84" spans="1:56" outlineLevel="1" x14ac:dyDescent="0.25">
      <c r="A84" s="152">
        <v>34</v>
      </c>
      <c r="B84" s="159" t="s">
        <v>226</v>
      </c>
      <c r="C84" s="185" t="s">
        <v>227</v>
      </c>
      <c r="D84" s="161" t="s">
        <v>121</v>
      </c>
      <c r="E84" s="166">
        <v>0.25</v>
      </c>
      <c r="F84" s="169">
        <v>0</v>
      </c>
      <c r="G84" s="169">
        <f>E84*F84</f>
        <v>0</v>
      </c>
      <c r="H84" s="169">
        <v>21</v>
      </c>
      <c r="I84" s="169">
        <f>G84*(1+H84/100)</f>
        <v>0</v>
      </c>
      <c r="J84" s="161">
        <v>1.8907700000000001</v>
      </c>
      <c r="K84" s="161">
        <f>ROUND(E84*J84,5)</f>
        <v>0.47269</v>
      </c>
      <c r="L84" s="161">
        <v>0</v>
      </c>
      <c r="M84" s="161">
        <f>ROUND(E84*L84,5)</f>
        <v>0</v>
      </c>
      <c r="N84" s="161"/>
      <c r="O84" s="161"/>
      <c r="P84" s="162">
        <v>1.3169999999999999</v>
      </c>
      <c r="Q84" s="161">
        <f>ROUND(E84*P84,2)</f>
        <v>0.33</v>
      </c>
      <c r="R84" s="151"/>
      <c r="S84" s="151"/>
      <c r="T84" s="151"/>
      <c r="U84" s="151"/>
      <c r="V84" s="151"/>
      <c r="W84" s="151"/>
      <c r="X84" s="151"/>
      <c r="Y84" s="151"/>
      <c r="Z84" s="151"/>
      <c r="AA84" s="151" t="s">
        <v>118</v>
      </c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/>
      <c r="BA84" s="151"/>
      <c r="BB84" s="151"/>
      <c r="BC84" s="151"/>
      <c r="BD84" s="151"/>
    </row>
    <row r="85" spans="1:56" outlineLevel="1" x14ac:dyDescent="0.25">
      <c r="A85" s="152"/>
      <c r="B85" s="159"/>
      <c r="C85" s="243" t="s">
        <v>228</v>
      </c>
      <c r="D85" s="244"/>
      <c r="E85" s="245"/>
      <c r="F85" s="246"/>
      <c r="G85" s="247"/>
      <c r="H85" s="169"/>
      <c r="I85" s="169"/>
      <c r="J85" s="161"/>
      <c r="K85" s="161"/>
      <c r="L85" s="161"/>
      <c r="M85" s="161"/>
      <c r="N85" s="161"/>
      <c r="O85" s="161"/>
      <c r="P85" s="162"/>
      <c r="Q85" s="161"/>
      <c r="R85" s="151"/>
      <c r="S85" s="151"/>
      <c r="T85" s="151"/>
      <c r="U85" s="151"/>
      <c r="V85" s="151"/>
      <c r="W85" s="151"/>
      <c r="X85" s="151"/>
      <c r="Y85" s="151"/>
      <c r="Z85" s="151"/>
      <c r="AA85" s="151" t="s">
        <v>131</v>
      </c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4" t="str">
        <f>C85</f>
        <v>odpadní potrubí</v>
      </c>
      <c r="AX85" s="151"/>
      <c r="AY85" s="151"/>
      <c r="AZ85" s="151"/>
      <c r="BA85" s="151"/>
      <c r="BB85" s="151"/>
      <c r="BC85" s="151"/>
      <c r="BD85" s="151"/>
    </row>
    <row r="86" spans="1:56" ht="20.399999999999999" outlineLevel="1" x14ac:dyDescent="0.25">
      <c r="A86" s="152">
        <v>35</v>
      </c>
      <c r="B86" s="159" t="s">
        <v>229</v>
      </c>
      <c r="C86" s="185" t="s">
        <v>230</v>
      </c>
      <c r="D86" s="161" t="s">
        <v>121</v>
      </c>
      <c r="E86" s="166">
        <v>0.2</v>
      </c>
      <c r="F86" s="169">
        <v>0</v>
      </c>
      <c r="G86" s="169">
        <f>E86*F86</f>
        <v>0</v>
      </c>
      <c r="H86" s="169">
        <v>21</v>
      </c>
      <c r="I86" s="169">
        <f>G86*(1+H86/100)</f>
        <v>0</v>
      </c>
      <c r="J86" s="161">
        <v>2.5</v>
      </c>
      <c r="K86" s="161">
        <f>ROUND(E86*J86,5)</f>
        <v>0.5</v>
      </c>
      <c r="L86" s="161">
        <v>0</v>
      </c>
      <c r="M86" s="161">
        <f>ROUND(E86*L86,5)</f>
        <v>0</v>
      </c>
      <c r="N86" s="161"/>
      <c r="O86" s="161"/>
      <c r="P86" s="162">
        <v>1.4490000000000001</v>
      </c>
      <c r="Q86" s="161">
        <f>ROUND(E86*P86,2)</f>
        <v>0.28999999999999998</v>
      </c>
      <c r="R86" s="151"/>
      <c r="S86" s="151"/>
      <c r="T86" s="151"/>
      <c r="U86" s="151"/>
      <c r="V86" s="151"/>
      <c r="W86" s="151"/>
      <c r="X86" s="151"/>
      <c r="Y86" s="151"/>
      <c r="Z86" s="151"/>
      <c r="AA86" s="151" t="s">
        <v>118</v>
      </c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</row>
    <row r="87" spans="1:56" outlineLevel="1" x14ac:dyDescent="0.25">
      <c r="A87" s="152"/>
      <c r="B87" s="159"/>
      <c r="C87" s="243" t="s">
        <v>228</v>
      </c>
      <c r="D87" s="244"/>
      <c r="E87" s="245"/>
      <c r="F87" s="246"/>
      <c r="G87" s="247"/>
      <c r="H87" s="169"/>
      <c r="I87" s="169"/>
      <c r="J87" s="161"/>
      <c r="K87" s="161"/>
      <c r="L87" s="161"/>
      <c r="M87" s="161"/>
      <c r="N87" s="161"/>
      <c r="O87" s="161"/>
      <c r="P87" s="162"/>
      <c r="Q87" s="161"/>
      <c r="R87" s="151"/>
      <c r="S87" s="151"/>
      <c r="T87" s="151"/>
      <c r="U87" s="151"/>
      <c r="V87" s="151"/>
      <c r="W87" s="151"/>
      <c r="X87" s="151"/>
      <c r="Y87" s="151"/>
      <c r="Z87" s="151"/>
      <c r="AA87" s="151" t="s">
        <v>131</v>
      </c>
      <c r="AB87" s="151"/>
      <c r="AC87" s="151"/>
      <c r="AD87" s="151"/>
      <c r="AE87" s="151"/>
      <c r="AF87" s="151"/>
      <c r="AG87" s="151"/>
      <c r="AH87" s="151"/>
      <c r="AI87" s="151"/>
      <c r="AJ87" s="151"/>
      <c r="AK87" s="151"/>
      <c r="AL87" s="151"/>
      <c r="AM87" s="151"/>
      <c r="AN87" s="151"/>
      <c r="AO87" s="151"/>
      <c r="AP87" s="151"/>
      <c r="AQ87" s="151"/>
      <c r="AR87" s="151"/>
      <c r="AS87" s="151"/>
      <c r="AT87" s="151"/>
      <c r="AU87" s="151"/>
      <c r="AV87" s="151"/>
      <c r="AW87" s="154" t="str">
        <f>C87</f>
        <v>odpadní potrubí</v>
      </c>
      <c r="AX87" s="151"/>
      <c r="AY87" s="151"/>
      <c r="AZ87" s="151"/>
      <c r="BA87" s="151"/>
      <c r="BB87" s="151"/>
      <c r="BC87" s="151"/>
      <c r="BD87" s="151"/>
    </row>
    <row r="88" spans="1:56" outlineLevel="1" x14ac:dyDescent="0.25">
      <c r="A88" s="152">
        <v>36</v>
      </c>
      <c r="B88" s="159" t="s">
        <v>231</v>
      </c>
      <c r="C88" s="185" t="s">
        <v>232</v>
      </c>
      <c r="D88" s="161" t="s">
        <v>121</v>
      </c>
      <c r="E88" s="166">
        <v>0.25</v>
      </c>
      <c r="F88" s="169">
        <v>0</v>
      </c>
      <c r="G88" s="169">
        <f>E88*F88</f>
        <v>0</v>
      </c>
      <c r="H88" s="169">
        <v>21</v>
      </c>
      <c r="I88" s="169">
        <f>G88*(1+H88/100)</f>
        <v>0</v>
      </c>
      <c r="J88" s="161">
        <v>0</v>
      </c>
      <c r="K88" s="161">
        <f>ROUND(E88*J88,5)</f>
        <v>0</v>
      </c>
      <c r="L88" s="161">
        <v>0</v>
      </c>
      <c r="M88" s="161">
        <f>ROUND(E88*L88,5)</f>
        <v>0</v>
      </c>
      <c r="N88" s="161"/>
      <c r="O88" s="161"/>
      <c r="P88" s="162">
        <v>1.1459999999999999</v>
      </c>
      <c r="Q88" s="161">
        <f>ROUND(E88*P88,2)</f>
        <v>0.28999999999999998</v>
      </c>
      <c r="R88" s="151"/>
      <c r="S88" s="151"/>
      <c r="T88" s="151"/>
      <c r="U88" s="151"/>
      <c r="V88" s="151"/>
      <c r="W88" s="151"/>
      <c r="X88" s="151"/>
      <c r="Y88" s="151"/>
      <c r="Z88" s="151"/>
      <c r="AA88" s="151" t="s">
        <v>118</v>
      </c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151"/>
      <c r="AW88" s="151"/>
      <c r="AX88" s="151"/>
      <c r="AY88" s="151"/>
      <c r="AZ88" s="151"/>
      <c r="BA88" s="151"/>
      <c r="BB88" s="151"/>
      <c r="BC88" s="151"/>
      <c r="BD88" s="151"/>
    </row>
    <row r="89" spans="1:56" outlineLevel="1" x14ac:dyDescent="0.25">
      <c r="A89" s="152"/>
      <c r="B89" s="159"/>
      <c r="C89" s="243" t="s">
        <v>233</v>
      </c>
      <c r="D89" s="244"/>
      <c r="E89" s="245"/>
      <c r="F89" s="246"/>
      <c r="G89" s="247"/>
      <c r="H89" s="169"/>
      <c r="I89" s="169"/>
      <c r="J89" s="161"/>
      <c r="K89" s="161"/>
      <c r="L89" s="161"/>
      <c r="M89" s="161"/>
      <c r="N89" s="161"/>
      <c r="O89" s="161"/>
      <c r="P89" s="162"/>
      <c r="Q89" s="161"/>
      <c r="R89" s="151"/>
      <c r="S89" s="151"/>
      <c r="T89" s="151"/>
      <c r="U89" s="151"/>
      <c r="V89" s="151"/>
      <c r="W89" s="151"/>
      <c r="X89" s="151"/>
      <c r="Y89" s="151"/>
      <c r="Z89" s="151"/>
      <c r="AA89" s="151" t="s">
        <v>131</v>
      </c>
      <c r="AB89" s="151"/>
      <c r="AC89" s="151"/>
      <c r="AD89" s="151"/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151"/>
      <c r="AW89" s="154" t="str">
        <f>C89</f>
        <v>MEZI DLUŽOVÉ STĚNY VE SDRUŽENÉM OBJEKTU</v>
      </c>
      <c r="AX89" s="151"/>
      <c r="AY89" s="151"/>
      <c r="AZ89" s="151"/>
      <c r="BA89" s="151"/>
      <c r="BB89" s="151"/>
      <c r="BC89" s="151"/>
      <c r="BD89" s="151"/>
    </row>
    <row r="90" spans="1:56" outlineLevel="1" x14ac:dyDescent="0.25">
      <c r="A90" s="152">
        <v>37</v>
      </c>
      <c r="B90" s="159" t="s">
        <v>234</v>
      </c>
      <c r="C90" s="185" t="s">
        <v>235</v>
      </c>
      <c r="D90" s="161" t="s">
        <v>117</v>
      </c>
      <c r="E90" s="166">
        <v>45</v>
      </c>
      <c r="F90" s="169">
        <v>0</v>
      </c>
      <c r="G90" s="169">
        <f>E90*F90</f>
        <v>0</v>
      </c>
      <c r="H90" s="169">
        <v>21</v>
      </c>
      <c r="I90" s="169">
        <f>G90*(1+H90/100)</f>
        <v>0</v>
      </c>
      <c r="J90" s="161">
        <v>2.7999999999999998E-4</v>
      </c>
      <c r="K90" s="161">
        <f>ROUND(E90*J90,5)</f>
        <v>1.26E-2</v>
      </c>
      <c r="L90" s="161">
        <v>0</v>
      </c>
      <c r="M90" s="161">
        <f>ROUND(E90*L90,5)</f>
        <v>0</v>
      </c>
      <c r="N90" s="161"/>
      <c r="O90" s="161"/>
      <c r="P90" s="162">
        <v>0.128</v>
      </c>
      <c r="Q90" s="161">
        <f>ROUND(E90*P90,2)</f>
        <v>5.76</v>
      </c>
      <c r="R90" s="151"/>
      <c r="S90" s="151"/>
      <c r="T90" s="151"/>
      <c r="U90" s="151"/>
      <c r="V90" s="151"/>
      <c r="W90" s="151"/>
      <c r="X90" s="151"/>
      <c r="Y90" s="151"/>
      <c r="Z90" s="151"/>
      <c r="AA90" s="151" t="s">
        <v>118</v>
      </c>
      <c r="AB90" s="151"/>
      <c r="AC90" s="151"/>
      <c r="AD90" s="151"/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51"/>
      <c r="AW90" s="151"/>
      <c r="AX90" s="151"/>
      <c r="AY90" s="151"/>
      <c r="AZ90" s="151"/>
      <c r="BA90" s="151"/>
      <c r="BB90" s="151"/>
      <c r="BC90" s="151"/>
      <c r="BD90" s="151"/>
    </row>
    <row r="91" spans="1:56" outlineLevel="1" x14ac:dyDescent="0.25">
      <c r="A91" s="152">
        <v>38</v>
      </c>
      <c r="B91" s="159" t="s">
        <v>236</v>
      </c>
      <c r="C91" s="185" t="s">
        <v>237</v>
      </c>
      <c r="D91" s="161" t="s">
        <v>121</v>
      </c>
      <c r="E91" s="166">
        <v>31.5</v>
      </c>
      <c r="F91" s="169">
        <v>0</v>
      </c>
      <c r="G91" s="169">
        <f t="shared" ref="G91:G94" si="9">E91*F91</f>
        <v>0</v>
      </c>
      <c r="H91" s="169">
        <v>21</v>
      </c>
      <c r="I91" s="169">
        <f>G91*(1+H91/100)</f>
        <v>0</v>
      </c>
      <c r="J91" s="161">
        <v>1.9973700000000001</v>
      </c>
      <c r="K91" s="161">
        <f>ROUND(E91*J91,5)</f>
        <v>62.917160000000003</v>
      </c>
      <c r="L91" s="161">
        <v>0</v>
      </c>
      <c r="M91" s="161">
        <f>ROUND(E91*L91,5)</f>
        <v>0</v>
      </c>
      <c r="N91" s="161"/>
      <c r="O91" s="161"/>
      <c r="P91" s="162">
        <v>2.4710000000000001</v>
      </c>
      <c r="Q91" s="161">
        <f>ROUND(E91*P91,2)</f>
        <v>77.84</v>
      </c>
      <c r="R91" s="151"/>
      <c r="S91" s="151"/>
      <c r="T91" s="151"/>
      <c r="U91" s="151"/>
      <c r="V91" s="151"/>
      <c r="W91" s="151"/>
      <c r="X91" s="151"/>
      <c r="Y91" s="151"/>
      <c r="Z91" s="151"/>
      <c r="AA91" s="151" t="s">
        <v>118</v>
      </c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  <c r="AS91" s="151"/>
      <c r="AT91" s="151"/>
      <c r="AU91" s="151"/>
      <c r="AV91" s="151"/>
      <c r="AW91" s="151"/>
      <c r="AX91" s="151"/>
      <c r="AY91" s="151"/>
      <c r="AZ91" s="151"/>
      <c r="BA91" s="151"/>
      <c r="BB91" s="151"/>
      <c r="BC91" s="151"/>
      <c r="BD91" s="151"/>
    </row>
    <row r="92" spans="1:56" outlineLevel="1" x14ac:dyDescent="0.25">
      <c r="A92" s="152">
        <v>39</v>
      </c>
      <c r="B92" s="159" t="s">
        <v>238</v>
      </c>
      <c r="C92" s="185" t="s">
        <v>239</v>
      </c>
      <c r="D92" s="161" t="s">
        <v>121</v>
      </c>
      <c r="E92" s="166">
        <v>1.3</v>
      </c>
      <c r="F92" s="169">
        <v>0</v>
      </c>
      <c r="G92" s="169">
        <f t="shared" si="9"/>
        <v>0</v>
      </c>
      <c r="H92" s="169">
        <v>21</v>
      </c>
      <c r="I92" s="169">
        <f>G92*(1+H92/100)</f>
        <v>0</v>
      </c>
      <c r="J92" s="161">
        <v>0.84240000000000004</v>
      </c>
      <c r="K92" s="161">
        <f>ROUND(E92*J92,5)</f>
        <v>1.0951200000000001</v>
      </c>
      <c r="L92" s="161">
        <v>0</v>
      </c>
      <c r="M92" s="161">
        <f>ROUND(E92*L92,5)</f>
        <v>0</v>
      </c>
      <c r="N92" s="161"/>
      <c r="O92" s="161"/>
      <c r="P92" s="162">
        <v>11.211</v>
      </c>
      <c r="Q92" s="161">
        <f>ROUND(E92*P92,2)</f>
        <v>14.57</v>
      </c>
      <c r="R92" s="151"/>
      <c r="S92" s="151"/>
      <c r="T92" s="151"/>
      <c r="U92" s="151"/>
      <c r="V92" s="151"/>
      <c r="W92" s="151"/>
      <c r="X92" s="151"/>
      <c r="Y92" s="151"/>
      <c r="Z92" s="151"/>
      <c r="AA92" s="151" t="s">
        <v>118</v>
      </c>
      <c r="AB92" s="151"/>
      <c r="AC92" s="151"/>
      <c r="AD92" s="151"/>
      <c r="AE92" s="151"/>
      <c r="AF92" s="151"/>
      <c r="AG92" s="151"/>
      <c r="AH92" s="151"/>
      <c r="AI92" s="151"/>
      <c r="AJ92" s="151"/>
      <c r="AK92" s="151"/>
      <c r="AL92" s="151"/>
      <c r="AM92" s="151"/>
      <c r="AN92" s="151"/>
      <c r="AO92" s="151"/>
      <c r="AP92" s="151"/>
      <c r="AQ92" s="151"/>
      <c r="AR92" s="151"/>
      <c r="AS92" s="151"/>
      <c r="AT92" s="151"/>
      <c r="AU92" s="151"/>
      <c r="AV92" s="151"/>
      <c r="AW92" s="151"/>
      <c r="AX92" s="151"/>
      <c r="AY92" s="151"/>
      <c r="AZ92" s="151"/>
      <c r="BA92" s="151"/>
      <c r="BB92" s="151"/>
      <c r="BC92" s="151"/>
      <c r="BD92" s="151"/>
    </row>
    <row r="93" spans="1:56" outlineLevel="1" x14ac:dyDescent="0.25">
      <c r="A93" s="152">
        <v>40</v>
      </c>
      <c r="B93" s="159" t="s">
        <v>240</v>
      </c>
      <c r="C93" s="185" t="s">
        <v>241</v>
      </c>
      <c r="D93" s="161" t="s">
        <v>117</v>
      </c>
      <c r="E93" s="166">
        <v>5</v>
      </c>
      <c r="F93" s="169">
        <v>0</v>
      </c>
      <c r="G93" s="169">
        <f t="shared" si="9"/>
        <v>0</v>
      </c>
      <c r="H93" s="169">
        <v>21</v>
      </c>
      <c r="I93" s="169">
        <f>G93*(1+H93/100)</f>
        <v>0</v>
      </c>
      <c r="J93" s="161">
        <v>0.16267999999999999</v>
      </c>
      <c r="K93" s="161">
        <f>ROUND(E93*J93,5)</f>
        <v>0.81340000000000001</v>
      </c>
      <c r="L93" s="161">
        <v>0</v>
      </c>
      <c r="M93" s="161">
        <f>ROUND(E93*L93,5)</f>
        <v>0</v>
      </c>
      <c r="N93" s="161"/>
      <c r="O93" s="161"/>
      <c r="P93" s="162">
        <v>1.2589999999999999</v>
      </c>
      <c r="Q93" s="161">
        <f>ROUND(E93*P93,2)</f>
        <v>6.3</v>
      </c>
      <c r="R93" s="151"/>
      <c r="S93" s="151"/>
      <c r="T93" s="151"/>
      <c r="U93" s="151"/>
      <c r="V93" s="151"/>
      <c r="W93" s="151"/>
      <c r="X93" s="151"/>
      <c r="Y93" s="151"/>
      <c r="Z93" s="151"/>
      <c r="AA93" s="151" t="s">
        <v>118</v>
      </c>
      <c r="AB93" s="151"/>
      <c r="AC93" s="151"/>
      <c r="AD93" s="151"/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151"/>
      <c r="AW93" s="151"/>
      <c r="AX93" s="151"/>
      <c r="AY93" s="151"/>
      <c r="AZ93" s="151"/>
      <c r="BA93" s="151"/>
      <c r="BB93" s="151"/>
      <c r="BC93" s="151"/>
      <c r="BD93" s="151"/>
    </row>
    <row r="94" spans="1:56" outlineLevel="1" x14ac:dyDescent="0.25">
      <c r="A94" s="152">
        <v>41</v>
      </c>
      <c r="B94" s="159" t="s">
        <v>64</v>
      </c>
      <c r="C94" s="185" t="s">
        <v>242</v>
      </c>
      <c r="D94" s="161" t="s">
        <v>121</v>
      </c>
      <c r="E94" s="166">
        <v>36</v>
      </c>
      <c r="F94" s="169">
        <v>0</v>
      </c>
      <c r="G94" s="169">
        <f t="shared" si="9"/>
        <v>0</v>
      </c>
      <c r="H94" s="169">
        <v>21</v>
      </c>
      <c r="I94" s="169">
        <f>G94*(1+H94/100)</f>
        <v>0</v>
      </c>
      <c r="J94" s="161">
        <v>0</v>
      </c>
      <c r="K94" s="161">
        <f>ROUND(E94*J94,5)</f>
        <v>0</v>
      </c>
      <c r="L94" s="161">
        <v>0</v>
      </c>
      <c r="M94" s="161">
        <f>ROUND(E94*L94,5)</f>
        <v>0</v>
      </c>
      <c r="N94" s="161"/>
      <c r="O94" s="161"/>
      <c r="P94" s="162">
        <v>0</v>
      </c>
      <c r="Q94" s="161">
        <f>ROUND(E94*P94,2)</f>
        <v>0</v>
      </c>
      <c r="R94" s="151"/>
      <c r="S94" s="151"/>
      <c r="T94" s="151"/>
      <c r="U94" s="151"/>
      <c r="V94" s="151"/>
      <c r="W94" s="151"/>
      <c r="X94" s="151"/>
      <c r="Y94" s="151"/>
      <c r="Z94" s="151"/>
      <c r="AA94" s="151" t="s">
        <v>118</v>
      </c>
      <c r="AB94" s="151"/>
      <c r="AC94" s="151"/>
      <c r="AD94" s="151"/>
      <c r="AE94" s="151"/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151"/>
      <c r="AW94" s="151"/>
      <c r="AX94" s="151"/>
      <c r="AY94" s="151"/>
      <c r="AZ94" s="151"/>
      <c r="BA94" s="151"/>
      <c r="BB94" s="151"/>
      <c r="BC94" s="151"/>
      <c r="BD94" s="151"/>
    </row>
    <row r="95" spans="1:56" outlineLevel="1" x14ac:dyDescent="0.25">
      <c r="A95" s="152"/>
      <c r="B95" s="159"/>
      <c r="C95" s="243" t="s">
        <v>243</v>
      </c>
      <c r="D95" s="244"/>
      <c r="E95" s="245"/>
      <c r="F95" s="246"/>
      <c r="G95" s="247"/>
      <c r="H95" s="169"/>
      <c r="I95" s="169"/>
      <c r="J95" s="161"/>
      <c r="K95" s="161"/>
      <c r="L95" s="161"/>
      <c r="M95" s="161"/>
      <c r="N95" s="161"/>
      <c r="O95" s="161"/>
      <c r="P95" s="162"/>
      <c r="Q95" s="161"/>
      <c r="R95" s="151"/>
      <c r="S95" s="151"/>
      <c r="T95" s="151"/>
      <c r="U95" s="151"/>
      <c r="V95" s="151"/>
      <c r="W95" s="151"/>
      <c r="X95" s="151"/>
      <c r="Y95" s="151"/>
      <c r="Z95" s="151"/>
      <c r="AA95" s="151" t="s">
        <v>131</v>
      </c>
      <c r="AB95" s="151"/>
      <c r="AC95" s="151"/>
      <c r="AD95" s="151"/>
      <c r="AE95" s="151"/>
      <c r="AF95" s="151"/>
      <c r="AG95" s="151"/>
      <c r="AH95" s="151"/>
      <c r="AI95" s="151"/>
      <c r="AJ95" s="151"/>
      <c r="AK95" s="151"/>
      <c r="AL95" s="151"/>
      <c r="AM95" s="151"/>
      <c r="AN95" s="151"/>
      <c r="AO95" s="151"/>
      <c r="AP95" s="151"/>
      <c r="AQ95" s="151"/>
      <c r="AR95" s="151"/>
      <c r="AS95" s="151"/>
      <c r="AT95" s="151"/>
      <c r="AU95" s="151"/>
      <c r="AV95" s="151"/>
      <c r="AW95" s="154" t="str">
        <f>C95</f>
        <v>svahování schodiště a sjezd</v>
      </c>
      <c r="AX95" s="151"/>
      <c r="AY95" s="151"/>
      <c r="AZ95" s="151"/>
      <c r="BA95" s="151"/>
      <c r="BB95" s="151"/>
      <c r="BC95" s="151"/>
      <c r="BD95" s="151"/>
    </row>
    <row r="96" spans="1:56" x14ac:dyDescent="0.25">
      <c r="A96" s="153" t="s">
        <v>113</v>
      </c>
      <c r="B96" s="160" t="s">
        <v>70</v>
      </c>
      <c r="C96" s="187" t="s">
        <v>71</v>
      </c>
      <c r="D96" s="164"/>
      <c r="E96" s="168"/>
      <c r="F96" s="171"/>
      <c r="G96" s="171">
        <f>SUMIF(AA97:AA106,"&lt;&gt;NOR",G97:G106)</f>
        <v>0</v>
      </c>
      <c r="H96" s="171"/>
      <c r="I96" s="171">
        <f>SUM(I97:I106)</f>
        <v>0</v>
      </c>
      <c r="J96" s="164"/>
      <c r="K96" s="164">
        <f>SUM(K97:K106)</f>
        <v>78.650849999999991</v>
      </c>
      <c r="L96" s="164"/>
      <c r="M96" s="164">
        <f>SUM(M97:M106)</f>
        <v>0</v>
      </c>
      <c r="N96" s="164"/>
      <c r="O96" s="164"/>
      <c r="P96" s="165"/>
      <c r="Q96" s="164">
        <f>SUM(Q97:Q106)</f>
        <v>42.43</v>
      </c>
      <c r="AA96" t="s">
        <v>114</v>
      </c>
    </row>
    <row r="97" spans="1:56" outlineLevel="1" x14ac:dyDescent="0.25">
      <c r="A97" s="152">
        <v>42</v>
      </c>
      <c r="B97" s="159" t="s">
        <v>244</v>
      </c>
      <c r="C97" s="185" t="s">
        <v>245</v>
      </c>
      <c r="D97" s="161" t="s">
        <v>117</v>
      </c>
      <c r="E97" s="166">
        <v>104</v>
      </c>
      <c r="F97" s="169">
        <v>0</v>
      </c>
      <c r="G97" s="169">
        <f>E97*F97</f>
        <v>0</v>
      </c>
      <c r="H97" s="169">
        <v>21</v>
      </c>
      <c r="I97" s="169">
        <f>G97*(1+H97/100)</f>
        <v>0</v>
      </c>
      <c r="J97" s="161">
        <v>8.3500000000000005E-2</v>
      </c>
      <c r="K97" s="161">
        <f>ROUND(E97*J97,5)</f>
        <v>8.6839999999999993</v>
      </c>
      <c r="L97" s="161">
        <v>0</v>
      </c>
      <c r="M97" s="161">
        <f>ROUND(E97*L97,5)</f>
        <v>0</v>
      </c>
      <c r="N97" s="161"/>
      <c r="O97" s="161"/>
      <c r="P97" s="162">
        <v>0.25</v>
      </c>
      <c r="Q97" s="161">
        <f>ROUND(E97*P97,2)</f>
        <v>26</v>
      </c>
      <c r="R97" s="151"/>
      <c r="S97" s="151"/>
      <c r="T97" s="151"/>
      <c r="U97" s="151"/>
      <c r="V97" s="151"/>
      <c r="W97" s="151"/>
      <c r="X97" s="151"/>
      <c r="Y97" s="151"/>
      <c r="Z97" s="151"/>
      <c r="AA97" s="151" t="s">
        <v>118</v>
      </c>
      <c r="AB97" s="151"/>
      <c r="AC97" s="151"/>
      <c r="AD97" s="151"/>
      <c r="AE97" s="151"/>
      <c r="AF97" s="151"/>
      <c r="AG97" s="151"/>
      <c r="AH97" s="151"/>
      <c r="AI97" s="151"/>
      <c r="AJ97" s="151"/>
      <c r="AK97" s="151"/>
      <c r="AL97" s="151"/>
      <c r="AM97" s="151"/>
      <c r="AN97" s="151"/>
      <c r="AO97" s="151"/>
      <c r="AP97" s="151"/>
      <c r="AQ97" s="151"/>
      <c r="AR97" s="151"/>
      <c r="AS97" s="151"/>
      <c r="AT97" s="151"/>
      <c r="AU97" s="151"/>
      <c r="AV97" s="151"/>
      <c r="AW97" s="151"/>
      <c r="AX97" s="151"/>
      <c r="AY97" s="151"/>
      <c r="AZ97" s="151"/>
      <c r="BA97" s="151"/>
      <c r="BB97" s="151"/>
      <c r="BC97" s="151"/>
      <c r="BD97" s="151"/>
    </row>
    <row r="98" spans="1:56" outlineLevel="1" x14ac:dyDescent="0.25">
      <c r="A98" s="152"/>
      <c r="B98" s="159"/>
      <c r="C98" s="243" t="s">
        <v>246</v>
      </c>
      <c r="D98" s="244"/>
      <c r="E98" s="245"/>
      <c r="F98" s="246"/>
      <c r="G98" s="247"/>
      <c r="H98" s="169"/>
      <c r="I98" s="169"/>
      <c r="J98" s="161"/>
      <c r="K98" s="161"/>
      <c r="L98" s="161"/>
      <c r="M98" s="161"/>
      <c r="N98" s="161"/>
      <c r="O98" s="161"/>
      <c r="P98" s="162"/>
      <c r="Q98" s="161"/>
      <c r="R98" s="151"/>
      <c r="S98" s="151"/>
      <c r="T98" s="151"/>
      <c r="U98" s="151"/>
      <c r="V98" s="151"/>
      <c r="W98" s="151"/>
      <c r="X98" s="151"/>
      <c r="Y98" s="151"/>
      <c r="Z98" s="151"/>
      <c r="AA98" s="151" t="s">
        <v>131</v>
      </c>
      <c r="AB98" s="151"/>
      <c r="AC98" s="151"/>
      <c r="AD98" s="151"/>
      <c r="AE98" s="151"/>
      <c r="AF98" s="151"/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151"/>
      <c r="AW98" s="154" t="str">
        <f>C98</f>
        <v>dělící hrázka</v>
      </c>
      <c r="AX98" s="151"/>
      <c r="AY98" s="151"/>
      <c r="AZ98" s="151"/>
      <c r="BA98" s="151"/>
      <c r="BB98" s="151"/>
      <c r="BC98" s="151"/>
      <c r="BD98" s="151"/>
    </row>
    <row r="99" spans="1:56" ht="20.399999999999999" outlineLevel="1" x14ac:dyDescent="0.25">
      <c r="A99" s="152">
        <v>43</v>
      </c>
      <c r="B99" s="159" t="s">
        <v>247</v>
      </c>
      <c r="C99" s="185" t="s">
        <v>248</v>
      </c>
      <c r="D99" s="161" t="s">
        <v>117</v>
      </c>
      <c r="E99" s="166">
        <v>49.46</v>
      </c>
      <c r="F99" s="169">
        <v>0</v>
      </c>
      <c r="G99" s="169">
        <f>E99*F99</f>
        <v>0</v>
      </c>
      <c r="H99" s="169">
        <v>21</v>
      </c>
      <c r="I99" s="169">
        <f>G99*(1+H99/100)</f>
        <v>0</v>
      </c>
      <c r="J99" s="161">
        <v>0.46094000000000002</v>
      </c>
      <c r="K99" s="161">
        <f>ROUND(E99*J99,5)</f>
        <v>22.798089999999998</v>
      </c>
      <c r="L99" s="161">
        <v>0</v>
      </c>
      <c r="M99" s="161">
        <f>ROUND(E99*L99,5)</f>
        <v>0</v>
      </c>
      <c r="N99" s="161"/>
      <c r="O99" s="161"/>
      <c r="P99" s="162">
        <v>0.25</v>
      </c>
      <c r="Q99" s="161">
        <f>ROUND(E99*P99,2)</f>
        <v>12.37</v>
      </c>
      <c r="R99" s="151"/>
      <c r="S99" s="151"/>
      <c r="T99" s="151"/>
      <c r="U99" s="151"/>
      <c r="V99" s="151"/>
      <c r="W99" s="151"/>
      <c r="X99" s="151"/>
      <c r="Y99" s="151"/>
      <c r="Z99" s="151"/>
      <c r="AA99" s="151" t="s">
        <v>118</v>
      </c>
      <c r="AB99" s="151"/>
      <c r="AC99" s="151"/>
      <c r="AD99" s="151"/>
      <c r="AE99" s="151"/>
      <c r="AF99" s="151"/>
      <c r="AG99" s="151"/>
      <c r="AH99" s="151"/>
      <c r="AI99" s="151"/>
      <c r="AJ99" s="151"/>
      <c r="AK99" s="151"/>
      <c r="AL99" s="151"/>
      <c r="AM99" s="151"/>
      <c r="AN99" s="151"/>
      <c r="AO99" s="151"/>
      <c r="AP99" s="151"/>
      <c r="AQ99" s="151"/>
      <c r="AR99" s="151"/>
      <c r="AS99" s="151"/>
      <c r="AT99" s="151"/>
      <c r="AU99" s="151"/>
      <c r="AV99" s="151"/>
      <c r="AW99" s="151"/>
      <c r="AX99" s="151"/>
      <c r="AY99" s="151"/>
      <c r="AZ99" s="151"/>
      <c r="BA99" s="151"/>
      <c r="BB99" s="151"/>
      <c r="BC99" s="151"/>
      <c r="BD99" s="151"/>
    </row>
    <row r="100" spans="1:56" ht="20.399999999999999" outlineLevel="1" x14ac:dyDescent="0.25">
      <c r="A100" s="152">
        <v>44</v>
      </c>
      <c r="B100" s="159" t="s">
        <v>249</v>
      </c>
      <c r="C100" s="185" t="s">
        <v>250</v>
      </c>
      <c r="D100" s="161" t="s">
        <v>117</v>
      </c>
      <c r="E100" s="166">
        <v>31.25</v>
      </c>
      <c r="F100" s="169">
        <v>0</v>
      </c>
      <c r="G100" s="169">
        <f t="shared" ref="G100:G102" si="10">E100*F100</f>
        <v>0</v>
      </c>
      <c r="H100" s="169">
        <v>21</v>
      </c>
      <c r="I100" s="169">
        <f>G100*(1+H100/100)</f>
        <v>0</v>
      </c>
      <c r="J100" s="161">
        <v>0.48574000000000001</v>
      </c>
      <c r="K100" s="161">
        <f>ROUND(E100*J100,5)</f>
        <v>15.17938</v>
      </c>
      <c r="L100" s="161">
        <v>0</v>
      </c>
      <c r="M100" s="161">
        <f>ROUND(E100*L100,5)</f>
        <v>0</v>
      </c>
      <c r="N100" s="161"/>
      <c r="O100" s="161"/>
      <c r="P100" s="162">
        <v>5.7000000000000002E-2</v>
      </c>
      <c r="Q100" s="161">
        <f>ROUND(E100*P100,2)</f>
        <v>1.78</v>
      </c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 t="s">
        <v>118</v>
      </c>
      <c r="AB100" s="151"/>
      <c r="AC100" s="151"/>
      <c r="AD100" s="151"/>
      <c r="AE100" s="151"/>
      <c r="AF100" s="151"/>
      <c r="AG100" s="151"/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</row>
    <row r="101" spans="1:56" ht="20.399999999999999" outlineLevel="1" x14ac:dyDescent="0.25">
      <c r="A101" s="152">
        <v>45</v>
      </c>
      <c r="B101" s="159" t="s">
        <v>251</v>
      </c>
      <c r="C101" s="185" t="s">
        <v>252</v>
      </c>
      <c r="D101" s="161" t="s">
        <v>117</v>
      </c>
      <c r="E101" s="166">
        <v>31.25</v>
      </c>
      <c r="F101" s="169">
        <v>0</v>
      </c>
      <c r="G101" s="169">
        <f t="shared" si="10"/>
        <v>0</v>
      </c>
      <c r="H101" s="169">
        <v>21</v>
      </c>
      <c r="I101" s="169">
        <f>G101*(1+H101/100)</f>
        <v>0</v>
      </c>
      <c r="J101" s="161">
        <v>1.0619999999999999E-2</v>
      </c>
      <c r="K101" s="161">
        <f>ROUND(E101*J101,5)</f>
        <v>0.33188000000000001</v>
      </c>
      <c r="L101" s="161">
        <v>0</v>
      </c>
      <c r="M101" s="161">
        <f>ROUND(E101*L101,5)</f>
        <v>0</v>
      </c>
      <c r="N101" s="161"/>
      <c r="O101" s="161"/>
      <c r="P101" s="162">
        <v>5.0000000000000001E-3</v>
      </c>
      <c r="Q101" s="161">
        <f>ROUND(E101*P101,2)</f>
        <v>0.16</v>
      </c>
      <c r="R101" s="151"/>
      <c r="S101" s="151"/>
      <c r="T101" s="151"/>
      <c r="U101" s="151"/>
      <c r="V101" s="151"/>
      <c r="W101" s="151"/>
      <c r="X101" s="151"/>
      <c r="Y101" s="151"/>
      <c r="Z101" s="151"/>
      <c r="AA101" s="151" t="s">
        <v>118</v>
      </c>
      <c r="AB101" s="151"/>
      <c r="AC101" s="151"/>
      <c r="AD101" s="151"/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</row>
    <row r="102" spans="1:56" ht="20.399999999999999" outlineLevel="1" x14ac:dyDescent="0.25">
      <c r="A102" s="152">
        <v>46</v>
      </c>
      <c r="B102" s="159" t="s">
        <v>253</v>
      </c>
      <c r="C102" s="185" t="s">
        <v>254</v>
      </c>
      <c r="D102" s="161" t="s">
        <v>117</v>
      </c>
      <c r="E102" s="166">
        <v>31.25</v>
      </c>
      <c r="F102" s="169">
        <v>0</v>
      </c>
      <c r="G102" s="169">
        <f t="shared" si="10"/>
        <v>0</v>
      </c>
      <c r="H102" s="169">
        <v>21</v>
      </c>
      <c r="I102" s="169">
        <f>G102*(1+H102/100)</f>
        <v>0</v>
      </c>
      <c r="J102" s="161">
        <v>0.378</v>
      </c>
      <c r="K102" s="161">
        <f>ROUND(E102*J102,5)</f>
        <v>11.8125</v>
      </c>
      <c r="L102" s="161">
        <v>0</v>
      </c>
      <c r="M102" s="161">
        <f>ROUND(E102*L102,5)</f>
        <v>0</v>
      </c>
      <c r="N102" s="161"/>
      <c r="O102" s="161"/>
      <c r="P102" s="162">
        <v>2.5999999999999999E-2</v>
      </c>
      <c r="Q102" s="161">
        <f>ROUND(E102*P102,2)</f>
        <v>0.81</v>
      </c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 t="s">
        <v>118</v>
      </c>
      <c r="AB102" s="151"/>
      <c r="AC102" s="151"/>
      <c r="AD102" s="151"/>
      <c r="AE102" s="151"/>
      <c r="AF102" s="151"/>
      <c r="AG102" s="151"/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</row>
    <row r="103" spans="1:56" outlineLevel="1" x14ac:dyDescent="0.25">
      <c r="A103" s="152"/>
      <c r="B103" s="159"/>
      <c r="C103" s="243" t="s">
        <v>255</v>
      </c>
      <c r="D103" s="244"/>
      <c r="E103" s="245"/>
      <c r="F103" s="246"/>
      <c r="G103" s="247"/>
      <c r="H103" s="169"/>
      <c r="I103" s="169"/>
      <c r="J103" s="161"/>
      <c r="K103" s="161"/>
      <c r="L103" s="161"/>
      <c r="M103" s="161"/>
      <c r="N103" s="161"/>
      <c r="O103" s="161"/>
      <c r="P103" s="162"/>
      <c r="Q103" s="161"/>
      <c r="R103" s="151"/>
      <c r="S103" s="151"/>
      <c r="T103" s="151"/>
      <c r="U103" s="151"/>
      <c r="V103" s="151"/>
      <c r="W103" s="151"/>
      <c r="X103" s="151"/>
      <c r="Y103" s="151"/>
      <c r="Z103" s="151"/>
      <c r="AA103" s="151" t="s">
        <v>131</v>
      </c>
      <c r="AB103" s="151"/>
      <c r="AC103" s="151"/>
      <c r="AD103" s="151"/>
      <c r="AE103" s="151"/>
      <c r="AF103" s="151"/>
      <c r="AG103" s="151"/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  <c r="AS103" s="151"/>
      <c r="AT103" s="151"/>
      <c r="AU103" s="151"/>
      <c r="AV103" s="151"/>
      <c r="AW103" s="154" t="str">
        <f>C103</f>
        <v>mlatová cesta</v>
      </c>
      <c r="AX103" s="151"/>
      <c r="AY103" s="151"/>
      <c r="AZ103" s="151"/>
      <c r="BA103" s="151"/>
      <c r="BB103" s="151"/>
      <c r="BC103" s="151"/>
      <c r="BD103" s="151"/>
    </row>
    <row r="104" spans="1:56" ht="20.399999999999999" outlineLevel="1" x14ac:dyDescent="0.25">
      <c r="A104" s="152">
        <v>47</v>
      </c>
      <c r="B104" s="159" t="s">
        <v>256</v>
      </c>
      <c r="C104" s="185" t="s">
        <v>257</v>
      </c>
      <c r="D104" s="161" t="s">
        <v>117</v>
      </c>
      <c r="E104" s="166">
        <v>45</v>
      </c>
      <c r="F104" s="169">
        <v>0</v>
      </c>
      <c r="G104" s="169">
        <f>E104*F104</f>
        <v>0</v>
      </c>
      <c r="H104" s="169">
        <v>21</v>
      </c>
      <c r="I104" s="169">
        <f>G104*(1+H104/100)</f>
        <v>0</v>
      </c>
      <c r="J104" s="161">
        <v>0.441</v>
      </c>
      <c r="K104" s="161">
        <f>ROUND(E104*J104,5)</f>
        <v>19.844999999999999</v>
      </c>
      <c r="L104" s="161">
        <v>0</v>
      </c>
      <c r="M104" s="161">
        <f>ROUND(E104*L104,5)</f>
        <v>0</v>
      </c>
      <c r="N104" s="161"/>
      <c r="O104" s="161"/>
      <c r="P104" s="162">
        <v>2.9000000000000001E-2</v>
      </c>
      <c r="Q104" s="161">
        <f>ROUND(E104*P104,2)</f>
        <v>1.31</v>
      </c>
      <c r="R104" s="151"/>
      <c r="S104" s="151"/>
      <c r="T104" s="151"/>
      <c r="U104" s="151"/>
      <c r="V104" s="151"/>
      <c r="W104" s="151"/>
      <c r="X104" s="151"/>
      <c r="Y104" s="151"/>
      <c r="Z104" s="151"/>
      <c r="AA104" s="151" t="s">
        <v>118</v>
      </c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151"/>
      <c r="AW104" s="151"/>
      <c r="AX104" s="151"/>
      <c r="AY104" s="151"/>
      <c r="AZ104" s="151"/>
      <c r="BA104" s="151"/>
      <c r="BB104" s="151"/>
      <c r="BC104" s="151"/>
      <c r="BD104" s="151"/>
    </row>
    <row r="105" spans="1:56" outlineLevel="1" x14ac:dyDescent="0.25">
      <c r="A105" s="152"/>
      <c r="B105" s="159"/>
      <c r="C105" s="243" t="s">
        <v>258</v>
      </c>
      <c r="D105" s="244"/>
      <c r="E105" s="245"/>
      <c r="F105" s="246"/>
      <c r="G105" s="247"/>
      <c r="H105" s="169"/>
      <c r="I105" s="169"/>
      <c r="J105" s="161"/>
      <c r="K105" s="161"/>
      <c r="L105" s="161"/>
      <c r="M105" s="161"/>
      <c r="N105" s="161"/>
      <c r="O105" s="161"/>
      <c r="P105" s="162"/>
      <c r="Q105" s="161"/>
      <c r="R105" s="151"/>
      <c r="S105" s="151"/>
      <c r="T105" s="151"/>
      <c r="U105" s="151"/>
      <c r="V105" s="151"/>
      <c r="W105" s="151"/>
      <c r="X105" s="151"/>
      <c r="Y105" s="151"/>
      <c r="Z105" s="151"/>
      <c r="AA105" s="151" t="s">
        <v>131</v>
      </c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151"/>
      <c r="AW105" s="154" t="str">
        <f>C105</f>
        <v>podklad schodiště a sjezd 13*3+2*3</v>
      </c>
      <c r="AX105" s="151"/>
      <c r="AY105" s="151"/>
      <c r="AZ105" s="151"/>
      <c r="BA105" s="151"/>
      <c r="BB105" s="151"/>
      <c r="BC105" s="151"/>
      <c r="BD105" s="151"/>
    </row>
    <row r="106" spans="1:56" outlineLevel="1" x14ac:dyDescent="0.25">
      <c r="A106" s="152"/>
      <c r="B106" s="159"/>
      <c r="C106" s="243" t="s">
        <v>259</v>
      </c>
      <c r="D106" s="244"/>
      <c r="E106" s="245"/>
      <c r="F106" s="246"/>
      <c r="G106" s="247"/>
      <c r="H106" s="169"/>
      <c r="I106" s="169"/>
      <c r="J106" s="161"/>
      <c r="K106" s="161"/>
      <c r="L106" s="161"/>
      <c r="M106" s="161"/>
      <c r="N106" s="161"/>
      <c r="O106" s="161"/>
      <c r="P106" s="162"/>
      <c r="Q106" s="16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 t="s">
        <v>131</v>
      </c>
      <c r="AB106" s="151"/>
      <c r="AC106" s="151"/>
      <c r="AD106" s="151"/>
      <c r="AE106" s="151"/>
      <c r="AF106" s="151"/>
      <c r="AG106" s="151"/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4" t="str">
        <f>C106</f>
        <v>písek + šterkopísek</v>
      </c>
      <c r="AX106" s="151"/>
      <c r="AY106" s="151"/>
      <c r="AZ106" s="151"/>
      <c r="BA106" s="151"/>
      <c r="BB106" s="151"/>
      <c r="BC106" s="151"/>
      <c r="BD106" s="151"/>
    </row>
    <row r="107" spans="1:56" x14ac:dyDescent="0.25">
      <c r="A107" s="153" t="s">
        <v>113</v>
      </c>
      <c r="B107" s="160" t="s">
        <v>72</v>
      </c>
      <c r="C107" s="187" t="s">
        <v>73</v>
      </c>
      <c r="D107" s="164"/>
      <c r="E107" s="168"/>
      <c r="F107" s="171"/>
      <c r="G107" s="171">
        <f>SUMIF(AA108:AA110,"&lt;&gt;NOR",G108:G110)</f>
        <v>0</v>
      </c>
      <c r="H107" s="171"/>
      <c r="I107" s="171">
        <f>SUM(I108:I110)</f>
        <v>0</v>
      </c>
      <c r="J107" s="164"/>
      <c r="K107" s="164">
        <f>SUM(K108:K110)</f>
        <v>5.8449600000000004</v>
      </c>
      <c r="L107" s="164"/>
      <c r="M107" s="164">
        <f>SUM(M108:M110)</f>
        <v>0</v>
      </c>
      <c r="N107" s="164"/>
      <c r="O107" s="164"/>
      <c r="P107" s="165"/>
      <c r="Q107" s="164">
        <f>SUM(Q108:Q110)</f>
        <v>329.47</v>
      </c>
      <c r="AA107" t="s">
        <v>114</v>
      </c>
    </row>
    <row r="108" spans="1:56" ht="20.399999999999999" outlineLevel="1" x14ac:dyDescent="0.25">
      <c r="A108" s="152">
        <v>48</v>
      </c>
      <c r="B108" s="159" t="s">
        <v>260</v>
      </c>
      <c r="C108" s="185" t="s">
        <v>261</v>
      </c>
      <c r="D108" s="161" t="s">
        <v>117</v>
      </c>
      <c r="E108" s="166">
        <v>264</v>
      </c>
      <c r="F108" s="169">
        <v>0</v>
      </c>
      <c r="G108" s="169">
        <f>E108*F108</f>
        <v>0</v>
      </c>
      <c r="H108" s="169">
        <v>21</v>
      </c>
      <c r="I108" s="169">
        <f>G108*(1+H108/100)</f>
        <v>0</v>
      </c>
      <c r="J108" s="161">
        <v>2.214E-2</v>
      </c>
      <c r="K108" s="161">
        <f>ROUND(E108*J108,5)</f>
        <v>5.8449600000000004</v>
      </c>
      <c r="L108" s="161">
        <v>0</v>
      </c>
      <c r="M108" s="161">
        <f>ROUND(E108*L108,5)</f>
        <v>0</v>
      </c>
      <c r="N108" s="161"/>
      <c r="O108" s="161"/>
      <c r="P108" s="162">
        <v>1.248</v>
      </c>
      <c r="Q108" s="161">
        <f>ROUND(E108*P108,2)</f>
        <v>329.47</v>
      </c>
      <c r="R108" s="151"/>
      <c r="S108" s="151"/>
      <c r="T108" s="151"/>
      <c r="U108" s="151"/>
      <c r="V108" s="151"/>
      <c r="W108" s="151"/>
      <c r="X108" s="151"/>
      <c r="Y108" s="151"/>
      <c r="Z108" s="151"/>
      <c r="AA108" s="151" t="s">
        <v>118</v>
      </c>
      <c r="AB108" s="151"/>
      <c r="AC108" s="151"/>
      <c r="AD108" s="151"/>
      <c r="AE108" s="151"/>
      <c r="AF108" s="151"/>
      <c r="AG108" s="151"/>
      <c r="AH108" s="151"/>
      <c r="AI108" s="151"/>
      <c r="AJ108" s="151"/>
      <c r="AK108" s="151"/>
      <c r="AL108" s="151"/>
      <c r="AM108" s="151"/>
      <c r="AN108" s="151"/>
      <c r="AO108" s="151"/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</row>
    <row r="109" spans="1:56" outlineLevel="1" x14ac:dyDescent="0.25">
      <c r="A109" s="152"/>
      <c r="B109" s="159"/>
      <c r="C109" s="243" t="s">
        <v>262</v>
      </c>
      <c r="D109" s="244"/>
      <c r="E109" s="245"/>
      <c r="F109" s="246"/>
      <c r="G109" s="247"/>
      <c r="H109" s="169"/>
      <c r="I109" s="169"/>
      <c r="J109" s="161"/>
      <c r="K109" s="161"/>
      <c r="L109" s="161"/>
      <c r="M109" s="161"/>
      <c r="N109" s="161"/>
      <c r="O109" s="161"/>
      <c r="P109" s="162"/>
      <c r="Q109" s="161"/>
      <c r="R109" s="151"/>
      <c r="S109" s="151"/>
      <c r="T109" s="151"/>
      <c r="U109" s="151"/>
      <c r="V109" s="151"/>
      <c r="W109" s="151"/>
      <c r="X109" s="151"/>
      <c r="Y109" s="151"/>
      <c r="Z109" s="151"/>
      <c r="AA109" s="151" t="s">
        <v>131</v>
      </c>
      <c r="AB109" s="151"/>
      <c r="AC109" s="151"/>
      <c r="AD109" s="151"/>
      <c r="AE109" s="151"/>
      <c r="AF109" s="151"/>
      <c r="AG109" s="151"/>
      <c r="AH109" s="151"/>
      <c r="AI109" s="151"/>
      <c r="AJ109" s="151"/>
      <c r="AK109" s="151"/>
      <c r="AL109" s="151"/>
      <c r="AM109" s="151"/>
      <c r="AN109" s="151"/>
      <c r="AO109" s="151"/>
      <c r="AP109" s="151"/>
      <c r="AQ109" s="151"/>
      <c r="AR109" s="151"/>
      <c r="AS109" s="151"/>
      <c r="AT109" s="151"/>
      <c r="AU109" s="151"/>
      <c r="AV109" s="151"/>
      <c r="AW109" s="154" t="str">
        <f>C109</f>
        <v>břehová zídka</v>
      </c>
      <c r="AX109" s="151"/>
      <c r="AY109" s="151"/>
      <c r="AZ109" s="151"/>
      <c r="BA109" s="151"/>
      <c r="BB109" s="151"/>
      <c r="BC109" s="151"/>
      <c r="BD109" s="151"/>
    </row>
    <row r="110" spans="1:56" outlineLevel="1" x14ac:dyDescent="0.25">
      <c r="A110" s="152"/>
      <c r="B110" s="159"/>
      <c r="C110" s="243" t="s">
        <v>263</v>
      </c>
      <c r="D110" s="244"/>
      <c r="E110" s="245"/>
      <c r="F110" s="246"/>
      <c r="G110" s="247"/>
      <c r="H110" s="169"/>
      <c r="I110" s="169"/>
      <c r="J110" s="161"/>
      <c r="K110" s="161"/>
      <c r="L110" s="161"/>
      <c r="M110" s="161"/>
      <c r="N110" s="161"/>
      <c r="O110" s="161"/>
      <c r="P110" s="162"/>
      <c r="Q110" s="16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 t="s">
        <v>131</v>
      </c>
      <c r="AB110" s="151"/>
      <c r="AC110" s="151"/>
      <c r="AD110" s="151"/>
      <c r="AE110" s="151"/>
      <c r="AF110" s="151"/>
      <c r="AG110" s="151"/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4" t="str">
        <f>C110</f>
        <v>zídka u sjezdu do nádrže a schodiště</v>
      </c>
      <c r="AX110" s="151"/>
      <c r="AY110" s="151"/>
      <c r="AZ110" s="151"/>
      <c r="BA110" s="151"/>
      <c r="BB110" s="151"/>
      <c r="BC110" s="151"/>
      <c r="BD110" s="151"/>
    </row>
    <row r="111" spans="1:56" x14ac:dyDescent="0.25">
      <c r="A111" s="153" t="s">
        <v>113</v>
      </c>
      <c r="B111" s="160" t="s">
        <v>74</v>
      </c>
      <c r="C111" s="187" t="s">
        <v>75</v>
      </c>
      <c r="D111" s="164"/>
      <c r="E111" s="168"/>
      <c r="F111" s="171"/>
      <c r="G111" s="171">
        <f>SUMIF(AA112:AA113,"&lt;&gt;NOR",G112:G113)</f>
        <v>0</v>
      </c>
      <c r="H111" s="171"/>
      <c r="I111" s="171">
        <f>SUM(I112:I113)</f>
        <v>0</v>
      </c>
      <c r="J111" s="164"/>
      <c r="K111" s="164">
        <f>SUM(K112:K113)</f>
        <v>1.5150699999999999</v>
      </c>
      <c r="L111" s="164"/>
      <c r="M111" s="164">
        <f>SUM(M112:M113)</f>
        <v>0</v>
      </c>
      <c r="N111" s="164"/>
      <c r="O111" s="164"/>
      <c r="P111" s="165"/>
      <c r="Q111" s="164">
        <f>SUM(Q112:Q113)</f>
        <v>1.72</v>
      </c>
      <c r="AA111" t="s">
        <v>114</v>
      </c>
    </row>
    <row r="112" spans="1:56" outlineLevel="1" x14ac:dyDescent="0.25">
      <c r="A112" s="152">
        <v>49</v>
      </c>
      <c r="B112" s="159" t="s">
        <v>264</v>
      </c>
      <c r="C112" s="185" t="s">
        <v>265</v>
      </c>
      <c r="D112" s="161" t="s">
        <v>121</v>
      </c>
      <c r="E112" s="166">
        <v>0.6</v>
      </c>
      <c r="F112" s="169">
        <v>0</v>
      </c>
      <c r="G112" s="169">
        <f>E112*F112</f>
        <v>0</v>
      </c>
      <c r="H112" s="169">
        <v>21</v>
      </c>
      <c r="I112" s="169">
        <f>G112*(1+H112/100)</f>
        <v>0</v>
      </c>
      <c r="J112" s="161">
        <v>2.5249999999999999</v>
      </c>
      <c r="K112" s="161">
        <f>ROUND(E112*J112,5)</f>
        <v>1.5149999999999999</v>
      </c>
      <c r="L112" s="161">
        <v>0</v>
      </c>
      <c r="M112" s="161">
        <f>ROUND(E112*L112,5)</f>
        <v>0</v>
      </c>
      <c r="N112" s="161"/>
      <c r="O112" s="161"/>
      <c r="P112" s="162">
        <v>1.3029999999999999</v>
      </c>
      <c r="Q112" s="161">
        <f>ROUND(E112*P112,2)</f>
        <v>0.78</v>
      </c>
      <c r="R112" s="151"/>
      <c r="S112" s="151"/>
      <c r="T112" s="151"/>
      <c r="U112" s="151"/>
      <c r="V112" s="151"/>
      <c r="W112" s="151"/>
      <c r="X112" s="151"/>
      <c r="Y112" s="151"/>
      <c r="Z112" s="151"/>
      <c r="AA112" s="151" t="s">
        <v>118</v>
      </c>
      <c r="AB112" s="151"/>
      <c r="AC112" s="151"/>
      <c r="AD112" s="151"/>
      <c r="AE112" s="151"/>
      <c r="AF112" s="151"/>
      <c r="AG112" s="151"/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151"/>
      <c r="AW112" s="151"/>
      <c r="AX112" s="151"/>
      <c r="AY112" s="151"/>
      <c r="AZ112" s="151"/>
      <c r="BA112" s="151"/>
      <c r="BB112" s="151"/>
      <c r="BC112" s="151"/>
      <c r="BD112" s="151"/>
    </row>
    <row r="113" spans="1:56" outlineLevel="1" x14ac:dyDescent="0.25">
      <c r="A113" s="152">
        <v>50</v>
      </c>
      <c r="B113" s="159" t="s">
        <v>266</v>
      </c>
      <c r="C113" s="185" t="s">
        <v>267</v>
      </c>
      <c r="D113" s="161" t="s">
        <v>268</v>
      </c>
      <c r="E113" s="166">
        <v>6.5</v>
      </c>
      <c r="F113" s="169">
        <v>0</v>
      </c>
      <c r="G113" s="169">
        <f>E113*F113</f>
        <v>0</v>
      </c>
      <c r="H113" s="169">
        <v>21</v>
      </c>
      <c r="I113" s="169">
        <f>G113*(1+H113/100)</f>
        <v>0</v>
      </c>
      <c r="J113" s="161">
        <v>1.0000000000000001E-5</v>
      </c>
      <c r="K113" s="161">
        <f>ROUND(E113*J113,5)</f>
        <v>6.9999999999999994E-5</v>
      </c>
      <c r="L113" s="161">
        <v>0</v>
      </c>
      <c r="M113" s="161">
        <f>ROUND(E113*L113,5)</f>
        <v>0</v>
      </c>
      <c r="N113" s="161"/>
      <c r="O113" s="161"/>
      <c r="P113" s="162">
        <v>0.14499999999999999</v>
      </c>
      <c r="Q113" s="161">
        <f>ROUND(E113*P113,2)</f>
        <v>0.94</v>
      </c>
      <c r="R113" s="151"/>
      <c r="S113" s="151"/>
      <c r="T113" s="151"/>
      <c r="U113" s="151"/>
      <c r="V113" s="151"/>
      <c r="W113" s="151"/>
      <c r="X113" s="151"/>
      <c r="Y113" s="151"/>
      <c r="Z113" s="151"/>
      <c r="AA113" s="151" t="s">
        <v>118</v>
      </c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151"/>
      <c r="AW113" s="151"/>
      <c r="AX113" s="151"/>
      <c r="AY113" s="151"/>
      <c r="AZ113" s="151"/>
      <c r="BA113" s="151"/>
      <c r="BB113" s="151"/>
      <c r="BC113" s="151"/>
      <c r="BD113" s="151"/>
    </row>
    <row r="114" spans="1:56" x14ac:dyDescent="0.25">
      <c r="A114" s="153" t="s">
        <v>113</v>
      </c>
      <c r="B114" s="160" t="s">
        <v>76</v>
      </c>
      <c r="C114" s="187" t="s">
        <v>77</v>
      </c>
      <c r="D114" s="164"/>
      <c r="E114" s="168"/>
      <c r="F114" s="171"/>
      <c r="G114" s="171">
        <f>SUMIF(AA115:AA120,"&lt;&gt;NOR",G115:G120)</f>
        <v>0</v>
      </c>
      <c r="H114" s="171"/>
      <c r="I114" s="171">
        <f>SUM(I115:I120)</f>
        <v>0</v>
      </c>
      <c r="J114" s="164"/>
      <c r="K114" s="164">
        <f>SUM(K115:K120)</f>
        <v>30.460799999999999</v>
      </c>
      <c r="L114" s="164"/>
      <c r="M114" s="164">
        <f>SUM(M115:M120)</f>
        <v>0</v>
      </c>
      <c r="N114" s="164"/>
      <c r="O114" s="164"/>
      <c r="P114" s="165"/>
      <c r="Q114" s="164">
        <f>SUM(Q115:Q120)</f>
        <v>6</v>
      </c>
      <c r="AA114" t="s">
        <v>114</v>
      </c>
    </row>
    <row r="115" spans="1:56" outlineLevel="1" x14ac:dyDescent="0.25">
      <c r="A115" s="152">
        <v>51</v>
      </c>
      <c r="B115" s="159" t="s">
        <v>269</v>
      </c>
      <c r="C115" s="185" t="s">
        <v>270</v>
      </c>
      <c r="D115" s="161" t="s">
        <v>271</v>
      </c>
      <c r="E115" s="166">
        <v>6</v>
      </c>
      <c r="F115" s="169">
        <v>0</v>
      </c>
      <c r="G115" s="169">
        <f>E115*F115</f>
        <v>0</v>
      </c>
      <c r="H115" s="169">
        <v>21</v>
      </c>
      <c r="I115" s="169">
        <f>G115*(1+H115/100)</f>
        <v>0</v>
      </c>
      <c r="J115" s="161">
        <v>0</v>
      </c>
      <c r="K115" s="161">
        <f>ROUND(E115*J115,5)</f>
        <v>0</v>
      </c>
      <c r="L115" s="161">
        <v>0</v>
      </c>
      <c r="M115" s="161">
        <f>ROUND(E115*L115,5)</f>
        <v>0</v>
      </c>
      <c r="N115" s="161"/>
      <c r="O115" s="161"/>
      <c r="P115" s="162">
        <v>1</v>
      </c>
      <c r="Q115" s="161">
        <f>ROUND(E115*P115,2)</f>
        <v>6</v>
      </c>
      <c r="R115" s="151"/>
      <c r="S115" s="151"/>
      <c r="T115" s="151"/>
      <c r="U115" s="151"/>
      <c r="V115" s="151"/>
      <c r="W115" s="151"/>
      <c r="X115" s="151"/>
      <c r="Y115" s="151"/>
      <c r="Z115" s="151"/>
      <c r="AA115" s="151" t="s">
        <v>118</v>
      </c>
      <c r="AB115" s="151"/>
      <c r="AC115" s="151"/>
      <c r="AD115" s="151"/>
      <c r="AE115" s="151"/>
      <c r="AF115" s="151"/>
      <c r="AG115" s="151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</row>
    <row r="116" spans="1:56" outlineLevel="1" x14ac:dyDescent="0.25">
      <c r="A116" s="152">
        <v>52</v>
      </c>
      <c r="B116" s="159" t="s">
        <v>272</v>
      </c>
      <c r="C116" s="185" t="s">
        <v>273</v>
      </c>
      <c r="D116" s="161" t="s">
        <v>121</v>
      </c>
      <c r="E116" s="166">
        <v>18.239999999999998</v>
      </c>
      <c r="F116" s="169">
        <v>0</v>
      </c>
      <c r="G116" s="169">
        <f>E116*F116</f>
        <v>0</v>
      </c>
      <c r="H116" s="169">
        <v>21</v>
      </c>
      <c r="I116" s="169">
        <f>G116*(1+H116/100)</f>
        <v>0</v>
      </c>
      <c r="J116" s="161">
        <v>1.67</v>
      </c>
      <c r="K116" s="161">
        <f>ROUND(E116*J116,5)</f>
        <v>30.460799999999999</v>
      </c>
      <c r="L116" s="161">
        <v>0</v>
      </c>
      <c r="M116" s="161">
        <f>ROUND(E116*L116,5)</f>
        <v>0</v>
      </c>
      <c r="N116" s="161"/>
      <c r="O116" s="161"/>
      <c r="P116" s="162">
        <v>0</v>
      </c>
      <c r="Q116" s="161">
        <f>ROUND(E116*P116,2)</f>
        <v>0</v>
      </c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 t="s">
        <v>225</v>
      </c>
      <c r="AB116" s="151"/>
      <c r="AC116" s="151"/>
      <c r="AD116" s="151"/>
      <c r="AE116" s="151"/>
      <c r="AF116" s="151"/>
      <c r="AG116" s="151"/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151"/>
      <c r="AW116" s="151"/>
      <c r="AX116" s="151"/>
      <c r="AY116" s="151"/>
      <c r="AZ116" s="151"/>
      <c r="BA116" s="151"/>
      <c r="BB116" s="151"/>
      <c r="BC116" s="151"/>
      <c r="BD116" s="151"/>
    </row>
    <row r="117" spans="1:56" outlineLevel="1" x14ac:dyDescent="0.25">
      <c r="A117" s="152"/>
      <c r="B117" s="159"/>
      <c r="C117" s="243" t="s">
        <v>274</v>
      </c>
      <c r="D117" s="244"/>
      <c r="E117" s="245"/>
      <c r="F117" s="246"/>
      <c r="G117" s="247"/>
      <c r="H117" s="169"/>
      <c r="I117" s="169"/>
      <c r="J117" s="161"/>
      <c r="K117" s="161"/>
      <c r="L117" s="161"/>
      <c r="M117" s="161"/>
      <c r="N117" s="161"/>
      <c r="O117" s="161"/>
      <c r="P117" s="162"/>
      <c r="Q117" s="161"/>
      <c r="R117" s="151"/>
      <c r="S117" s="151"/>
      <c r="T117" s="151"/>
      <c r="U117" s="151"/>
      <c r="V117" s="151"/>
      <c r="W117" s="151"/>
      <c r="X117" s="151"/>
      <c r="Y117" s="151"/>
      <c r="Z117" s="151"/>
      <c r="AA117" s="151" t="s">
        <v>131</v>
      </c>
      <c r="AB117" s="151"/>
      <c r="AC117" s="151"/>
      <c r="AD117" s="151"/>
      <c r="AE117" s="151"/>
      <c r="AF117" s="151"/>
      <c r="AG117" s="151"/>
      <c r="AH117" s="151"/>
      <c r="AI117" s="151"/>
      <c r="AJ117" s="151"/>
      <c r="AK117" s="151"/>
      <c r="AL117" s="151"/>
      <c r="AM117" s="151"/>
      <c r="AN117" s="151"/>
      <c r="AO117" s="151"/>
      <c r="AP117" s="151"/>
      <c r="AQ117" s="151"/>
      <c r="AR117" s="151"/>
      <c r="AS117" s="151"/>
      <c r="AT117" s="151"/>
      <c r="AU117" s="151"/>
      <c r="AV117" s="151"/>
      <c r="AW117" s="154" t="str">
        <f>C117</f>
        <v>zemní a bourací práce 170</v>
      </c>
      <c r="AX117" s="151"/>
      <c r="AY117" s="151"/>
      <c r="AZ117" s="151"/>
      <c r="BA117" s="151"/>
      <c r="BB117" s="151"/>
      <c r="BC117" s="151"/>
      <c r="BD117" s="151"/>
    </row>
    <row r="118" spans="1:56" outlineLevel="1" x14ac:dyDescent="0.25">
      <c r="A118" s="152"/>
      <c r="B118" s="159"/>
      <c r="C118" s="243" t="s">
        <v>136</v>
      </c>
      <c r="D118" s="244"/>
      <c r="E118" s="245"/>
      <c r="F118" s="246"/>
      <c r="G118" s="247"/>
      <c r="H118" s="169"/>
      <c r="I118" s="169"/>
      <c r="J118" s="161"/>
      <c r="K118" s="161"/>
      <c r="L118" s="161"/>
      <c r="M118" s="161"/>
      <c r="N118" s="161"/>
      <c r="O118" s="161"/>
      <c r="P118" s="162"/>
      <c r="Q118" s="161"/>
      <c r="R118" s="151"/>
      <c r="S118" s="151"/>
      <c r="T118" s="151"/>
      <c r="U118" s="151"/>
      <c r="V118" s="151"/>
      <c r="W118" s="151"/>
      <c r="X118" s="151"/>
      <c r="Y118" s="151"/>
      <c r="Z118" s="151"/>
      <c r="AA118" s="151" t="s">
        <v>131</v>
      </c>
      <c r="AB118" s="151"/>
      <c r="AC118" s="151"/>
      <c r="AD118" s="151"/>
      <c r="AE118" s="151"/>
      <c r="AF118" s="151"/>
      <c r="AG118" s="151"/>
      <c r="AH118" s="151"/>
      <c r="AI118" s="151"/>
      <c r="AJ118" s="151"/>
      <c r="AK118" s="151"/>
      <c r="AL118" s="151"/>
      <c r="AM118" s="151"/>
      <c r="AN118" s="151"/>
      <c r="AO118" s="151"/>
      <c r="AP118" s="151"/>
      <c r="AQ118" s="151"/>
      <c r="AR118" s="151"/>
      <c r="AS118" s="151"/>
      <c r="AT118" s="151"/>
      <c r="AU118" s="151"/>
      <c r="AV118" s="151"/>
      <c r="AW118" s="154" t="str">
        <f>C118</f>
        <v>odpadní potrubí 12</v>
      </c>
      <c r="AX118" s="151"/>
      <c r="AY118" s="151"/>
      <c r="AZ118" s="151"/>
      <c r="BA118" s="151"/>
      <c r="BB118" s="151"/>
      <c r="BC118" s="151"/>
      <c r="BD118" s="151"/>
    </row>
    <row r="119" spans="1:56" outlineLevel="1" x14ac:dyDescent="0.25">
      <c r="A119" s="152"/>
      <c r="B119" s="159"/>
      <c r="C119" s="243" t="s">
        <v>275</v>
      </c>
      <c r="D119" s="244"/>
      <c r="E119" s="245"/>
      <c r="F119" s="246"/>
      <c r="G119" s="247"/>
      <c r="H119" s="169"/>
      <c r="I119" s="169"/>
      <c r="J119" s="161"/>
      <c r="K119" s="161"/>
      <c r="L119" s="161"/>
      <c r="M119" s="161"/>
      <c r="N119" s="161"/>
      <c r="O119" s="161"/>
      <c r="P119" s="162"/>
      <c r="Q119" s="161"/>
      <c r="R119" s="151"/>
      <c r="S119" s="151"/>
      <c r="T119" s="151"/>
      <c r="U119" s="151"/>
      <c r="V119" s="151"/>
      <c r="W119" s="151"/>
      <c r="X119" s="151"/>
      <c r="Y119" s="151"/>
      <c r="Z119" s="151"/>
      <c r="AA119" s="151" t="s">
        <v>131</v>
      </c>
      <c r="AB119" s="151"/>
      <c r="AC119" s="151"/>
      <c r="AD119" s="151"/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151"/>
      <c r="AW119" s="154" t="str">
        <f>C119</f>
        <v>kácení 0,4</v>
      </c>
      <c r="AX119" s="151"/>
      <c r="AY119" s="151"/>
      <c r="AZ119" s="151"/>
      <c r="BA119" s="151"/>
      <c r="BB119" s="151"/>
      <c r="BC119" s="151"/>
      <c r="BD119" s="151"/>
    </row>
    <row r="120" spans="1:56" outlineLevel="1" x14ac:dyDescent="0.25">
      <c r="A120" s="152"/>
      <c r="B120" s="159"/>
      <c r="C120" s="243" t="s">
        <v>276</v>
      </c>
      <c r="D120" s="244"/>
      <c r="E120" s="245"/>
      <c r="F120" s="246"/>
      <c r="G120" s="247"/>
      <c r="H120" s="169"/>
      <c r="I120" s="169"/>
      <c r="J120" s="161"/>
      <c r="K120" s="161"/>
      <c r="L120" s="161"/>
      <c r="M120" s="161"/>
      <c r="N120" s="161"/>
      <c r="O120" s="161"/>
      <c r="P120" s="162"/>
      <c r="Q120" s="161"/>
      <c r="R120" s="151"/>
      <c r="S120" s="151"/>
      <c r="T120" s="151"/>
      <c r="U120" s="151"/>
      <c r="V120" s="151"/>
      <c r="W120" s="151"/>
      <c r="X120" s="151"/>
      <c r="Y120" s="151"/>
      <c r="Z120" s="151"/>
      <c r="AA120" s="151" t="s">
        <v>131</v>
      </c>
      <c r="AB120" s="151"/>
      <c r="AC120" s="151"/>
      <c r="AD120" s="151"/>
      <c r="AE120" s="151"/>
      <c r="AF120" s="151"/>
      <c r="AG120" s="151"/>
      <c r="AH120" s="151"/>
      <c r="AI120" s="151"/>
      <c r="AJ120" s="151"/>
      <c r="AK120" s="151"/>
      <c r="AL120" s="151"/>
      <c r="AM120" s="151"/>
      <c r="AN120" s="151"/>
      <c r="AO120" s="151"/>
      <c r="AP120" s="151"/>
      <c r="AQ120" s="151"/>
      <c r="AR120" s="151"/>
      <c r="AS120" s="151"/>
      <c r="AT120" s="151"/>
      <c r="AU120" s="151"/>
      <c r="AV120" s="151"/>
      <c r="AW120" s="154" t="str">
        <f>C120</f>
        <v>ve vrstvě 10 cm</v>
      </c>
      <c r="AX120" s="151"/>
      <c r="AY120" s="151"/>
      <c r="AZ120" s="151"/>
      <c r="BA120" s="151"/>
      <c r="BB120" s="151"/>
      <c r="BC120" s="151"/>
      <c r="BD120" s="151"/>
    </row>
    <row r="121" spans="1:56" x14ac:dyDescent="0.25">
      <c r="A121" s="153" t="s">
        <v>113</v>
      </c>
      <c r="B121" s="160" t="s">
        <v>78</v>
      </c>
      <c r="C121" s="187" t="s">
        <v>79</v>
      </c>
      <c r="D121" s="164"/>
      <c r="E121" s="168"/>
      <c r="F121" s="171"/>
      <c r="G121" s="171">
        <f>SUMIF(AA122:AA123,"&lt;&gt;NOR",G122:G123)</f>
        <v>0</v>
      </c>
      <c r="H121" s="171"/>
      <c r="I121" s="171">
        <f>SUM(I122:I123)</f>
        <v>0</v>
      </c>
      <c r="J121" s="164"/>
      <c r="K121" s="164">
        <f>SUM(K122:K123)</f>
        <v>0.23220999999999997</v>
      </c>
      <c r="L121" s="164"/>
      <c r="M121" s="164">
        <f>SUM(M122:M123)</f>
        <v>0</v>
      </c>
      <c r="N121" s="164"/>
      <c r="O121" s="164"/>
      <c r="P121" s="165"/>
      <c r="Q121" s="164">
        <f>SUM(Q122:Q123)</f>
        <v>8.15</v>
      </c>
      <c r="AA121" t="s">
        <v>114</v>
      </c>
    </row>
    <row r="122" spans="1:56" outlineLevel="1" x14ac:dyDescent="0.25">
      <c r="A122" s="152">
        <v>53</v>
      </c>
      <c r="B122" s="159" t="s">
        <v>277</v>
      </c>
      <c r="C122" s="185" t="s">
        <v>278</v>
      </c>
      <c r="D122" s="161" t="s">
        <v>117</v>
      </c>
      <c r="E122" s="166">
        <v>3.6</v>
      </c>
      <c r="F122" s="169">
        <v>0</v>
      </c>
      <c r="G122" s="169">
        <f>E122*F122</f>
        <v>0</v>
      </c>
      <c r="H122" s="169">
        <v>21</v>
      </c>
      <c r="I122" s="169">
        <f>G122*(1+H122/100)</f>
        <v>0</v>
      </c>
      <c r="J122" s="161">
        <v>2.8920000000000001E-2</v>
      </c>
      <c r="K122" s="161">
        <f>ROUND(E122*J122,5)</f>
        <v>0.10410999999999999</v>
      </c>
      <c r="L122" s="161">
        <v>0</v>
      </c>
      <c r="M122" s="161">
        <f>ROUND(E122*L122,5)</f>
        <v>0</v>
      </c>
      <c r="N122" s="161"/>
      <c r="O122" s="161"/>
      <c r="P122" s="162">
        <v>2.2629999999999999</v>
      </c>
      <c r="Q122" s="161">
        <f>ROUND(E122*P122,2)</f>
        <v>8.15</v>
      </c>
      <c r="R122" s="151"/>
      <c r="S122" s="151"/>
      <c r="T122" s="151"/>
      <c r="U122" s="151"/>
      <c r="V122" s="151"/>
      <c r="W122" s="151"/>
      <c r="X122" s="151"/>
      <c r="Y122" s="151"/>
      <c r="Z122" s="151"/>
      <c r="AA122" s="151" t="s">
        <v>118</v>
      </c>
      <c r="AB122" s="151"/>
      <c r="AC122" s="151"/>
      <c r="AD122" s="151"/>
      <c r="AE122" s="151"/>
      <c r="AF122" s="151"/>
      <c r="AG122" s="151"/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151"/>
      <c r="AW122" s="151"/>
      <c r="AX122" s="151"/>
      <c r="AY122" s="151"/>
      <c r="AZ122" s="151"/>
      <c r="BA122" s="151"/>
      <c r="BB122" s="151"/>
      <c r="BC122" s="151"/>
      <c r="BD122" s="151"/>
    </row>
    <row r="123" spans="1:56" outlineLevel="1" x14ac:dyDescent="0.25">
      <c r="A123" s="152">
        <v>54</v>
      </c>
      <c r="B123" s="159" t="s">
        <v>279</v>
      </c>
      <c r="C123" s="185" t="s">
        <v>280</v>
      </c>
      <c r="D123" s="161" t="s">
        <v>176</v>
      </c>
      <c r="E123" s="166">
        <v>7</v>
      </c>
      <c r="F123" s="169">
        <v>0</v>
      </c>
      <c r="G123" s="169">
        <f>E123*F123</f>
        <v>0</v>
      </c>
      <c r="H123" s="169">
        <v>21</v>
      </c>
      <c r="I123" s="169">
        <f>G123*(1+H123/100)</f>
        <v>0</v>
      </c>
      <c r="J123" s="161">
        <v>1.83E-2</v>
      </c>
      <c r="K123" s="161">
        <f>ROUND(E123*J123,5)</f>
        <v>0.12809999999999999</v>
      </c>
      <c r="L123" s="161">
        <v>0</v>
      </c>
      <c r="M123" s="161">
        <f>ROUND(E123*L123,5)</f>
        <v>0</v>
      </c>
      <c r="N123" s="161"/>
      <c r="O123" s="161"/>
      <c r="P123" s="162">
        <v>0</v>
      </c>
      <c r="Q123" s="161">
        <f>ROUND(E123*P123,2)</f>
        <v>0</v>
      </c>
      <c r="R123" s="151"/>
      <c r="S123" s="151"/>
      <c r="T123" s="151"/>
      <c r="U123" s="151"/>
      <c r="V123" s="151"/>
      <c r="W123" s="151"/>
      <c r="X123" s="151"/>
      <c r="Y123" s="151"/>
      <c r="Z123" s="151"/>
      <c r="AA123" s="151" t="s">
        <v>225</v>
      </c>
      <c r="AB123" s="151"/>
      <c r="AC123" s="151"/>
      <c r="AD123" s="151"/>
      <c r="AE123" s="151"/>
      <c r="AF123" s="151"/>
      <c r="AG123" s="151"/>
      <c r="AH123" s="151"/>
      <c r="AI123" s="151"/>
      <c r="AJ123" s="151"/>
      <c r="AK123" s="151"/>
      <c r="AL123" s="151"/>
      <c r="AM123" s="151"/>
      <c r="AN123" s="151"/>
      <c r="AO123" s="151"/>
      <c r="AP123" s="151"/>
      <c r="AQ123" s="151"/>
      <c r="AR123" s="151"/>
      <c r="AS123" s="151"/>
      <c r="AT123" s="151"/>
      <c r="AU123" s="151"/>
      <c r="AV123" s="151"/>
      <c r="AW123" s="151"/>
      <c r="AX123" s="151"/>
      <c r="AY123" s="151"/>
      <c r="AZ123" s="151"/>
      <c r="BA123" s="151"/>
      <c r="BB123" s="151"/>
      <c r="BC123" s="151"/>
      <c r="BD123" s="151"/>
    </row>
    <row r="124" spans="1:56" x14ac:dyDescent="0.25">
      <c r="A124" s="153" t="s">
        <v>113</v>
      </c>
      <c r="B124" s="160" t="s">
        <v>80</v>
      </c>
      <c r="C124" s="187" t="s">
        <v>81</v>
      </c>
      <c r="D124" s="164"/>
      <c r="E124" s="168"/>
      <c r="F124" s="171"/>
      <c r="G124" s="171">
        <f>SUMIF(AA125:AA126,"&lt;&gt;NOR",G125:G126)</f>
        <v>0</v>
      </c>
      <c r="H124" s="171"/>
      <c r="I124" s="171">
        <f>SUM(I125:I126)</f>
        <v>0</v>
      </c>
      <c r="J124" s="164"/>
      <c r="K124" s="164">
        <f>SUM(K125:K126)</f>
        <v>9.3670000000000003E-2</v>
      </c>
      <c r="L124" s="164"/>
      <c r="M124" s="164">
        <f>SUM(M125:M126)</f>
        <v>98.369399999999999</v>
      </c>
      <c r="N124" s="164"/>
      <c r="O124" s="164"/>
      <c r="P124" s="165"/>
      <c r="Q124" s="164">
        <f>SUM(Q125:Q126)</f>
        <v>315.81</v>
      </c>
      <c r="AA124" t="s">
        <v>114</v>
      </c>
    </row>
    <row r="125" spans="1:56" outlineLevel="1" x14ac:dyDescent="0.25">
      <c r="A125" s="152">
        <v>55</v>
      </c>
      <c r="B125" s="159" t="s">
        <v>281</v>
      </c>
      <c r="C125" s="185" t="s">
        <v>282</v>
      </c>
      <c r="D125" s="161" t="s">
        <v>121</v>
      </c>
      <c r="E125" s="166">
        <v>40.200000000000003</v>
      </c>
      <c r="F125" s="169">
        <v>0</v>
      </c>
      <c r="G125" s="169">
        <f>E125*F125</f>
        <v>0</v>
      </c>
      <c r="H125" s="169">
        <v>21</v>
      </c>
      <c r="I125" s="169">
        <f>G125*(1+H125/100)</f>
        <v>0</v>
      </c>
      <c r="J125" s="161">
        <v>2.33E-3</v>
      </c>
      <c r="K125" s="161">
        <f>ROUND(E125*J125,5)</f>
        <v>9.3670000000000003E-2</v>
      </c>
      <c r="L125" s="161">
        <v>2.4470000000000001</v>
      </c>
      <c r="M125" s="161">
        <f>ROUND(E125*L125,5)</f>
        <v>98.369399999999999</v>
      </c>
      <c r="N125" s="161"/>
      <c r="O125" s="161"/>
      <c r="P125" s="162">
        <v>7.8559999999999999</v>
      </c>
      <c r="Q125" s="161">
        <f>ROUND(E125*P125,2)</f>
        <v>315.81</v>
      </c>
      <c r="R125" s="151"/>
      <c r="S125" s="151"/>
      <c r="T125" s="151"/>
      <c r="U125" s="151"/>
      <c r="V125" s="151"/>
      <c r="W125" s="151"/>
      <c r="X125" s="151"/>
      <c r="Y125" s="151"/>
      <c r="Z125" s="151"/>
      <c r="AA125" s="151" t="s">
        <v>118</v>
      </c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  <c r="AS125" s="151"/>
      <c r="AT125" s="151"/>
      <c r="AU125" s="151"/>
      <c r="AV125" s="151"/>
      <c r="AW125" s="151"/>
      <c r="AX125" s="151"/>
      <c r="AY125" s="151"/>
      <c r="AZ125" s="151"/>
      <c r="BA125" s="151"/>
      <c r="BB125" s="151"/>
      <c r="BC125" s="151"/>
      <c r="BD125" s="151"/>
    </row>
    <row r="126" spans="1:56" outlineLevel="1" x14ac:dyDescent="0.25">
      <c r="A126" s="152"/>
      <c r="B126" s="159"/>
      <c r="C126" s="243" t="s">
        <v>283</v>
      </c>
      <c r="D126" s="244"/>
      <c r="E126" s="245"/>
      <c r="F126" s="246"/>
      <c r="G126" s="247"/>
      <c r="H126" s="169"/>
      <c r="I126" s="169"/>
      <c r="J126" s="161"/>
      <c r="K126" s="161"/>
      <c r="L126" s="161"/>
      <c r="M126" s="161"/>
      <c r="N126" s="161"/>
      <c r="O126" s="161"/>
      <c r="P126" s="162"/>
      <c r="Q126" s="161"/>
      <c r="R126" s="151"/>
      <c r="S126" s="151"/>
      <c r="T126" s="151"/>
      <c r="U126" s="151"/>
      <c r="V126" s="151"/>
      <c r="W126" s="151"/>
      <c r="X126" s="151"/>
      <c r="Y126" s="151"/>
      <c r="Z126" s="151"/>
      <c r="AA126" s="151" t="s">
        <v>131</v>
      </c>
      <c r="AB126" s="151"/>
      <c r="AC126" s="151"/>
      <c r="AD126" s="151"/>
      <c r="AE126" s="151"/>
      <c r="AF126" s="151"/>
      <c r="AG126" s="151"/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151"/>
      <c r="AW126" s="154" t="str">
        <f>C126</f>
        <v>odstranění stávajících panelů</v>
      </c>
      <c r="AX126" s="151"/>
      <c r="AY126" s="151"/>
      <c r="AZ126" s="151"/>
      <c r="BA126" s="151"/>
      <c r="BB126" s="151"/>
      <c r="BC126" s="151"/>
      <c r="BD126" s="151"/>
    </row>
    <row r="127" spans="1:56" x14ac:dyDescent="0.25">
      <c r="A127" s="153" t="s">
        <v>113</v>
      </c>
      <c r="B127" s="160" t="s">
        <v>82</v>
      </c>
      <c r="C127" s="187" t="s">
        <v>83</v>
      </c>
      <c r="D127" s="164"/>
      <c r="E127" s="168"/>
      <c r="F127" s="171"/>
      <c r="G127" s="171">
        <f>SUMIF(AA128:AA128,"&lt;&gt;NOR",G128:G128)</f>
        <v>0</v>
      </c>
      <c r="H127" s="171"/>
      <c r="I127" s="171">
        <f>SUM(I128:I128)</f>
        <v>0</v>
      </c>
      <c r="J127" s="164"/>
      <c r="K127" s="164">
        <f>SUM(K128:K128)</f>
        <v>0</v>
      </c>
      <c r="L127" s="164"/>
      <c r="M127" s="164">
        <f>SUM(M128:M128)</f>
        <v>0</v>
      </c>
      <c r="N127" s="164"/>
      <c r="O127" s="164"/>
      <c r="P127" s="165"/>
      <c r="Q127" s="164">
        <f>SUM(Q128:Q128)</f>
        <v>3.43</v>
      </c>
      <c r="AA127" t="s">
        <v>114</v>
      </c>
    </row>
    <row r="128" spans="1:56" ht="20.399999999999999" outlineLevel="1" x14ac:dyDescent="0.25">
      <c r="A128" s="152">
        <v>56</v>
      </c>
      <c r="B128" s="159" t="s">
        <v>284</v>
      </c>
      <c r="C128" s="185" t="s">
        <v>285</v>
      </c>
      <c r="D128" s="161" t="s">
        <v>202</v>
      </c>
      <c r="E128" s="166">
        <v>7</v>
      </c>
      <c r="F128" s="169">
        <v>0</v>
      </c>
      <c r="G128" s="169">
        <f>E128*F128</f>
        <v>0</v>
      </c>
      <c r="H128" s="169">
        <v>21</v>
      </c>
      <c r="I128" s="169">
        <f>G128*(1+H128/100)</f>
        <v>0</v>
      </c>
      <c r="J128" s="161">
        <v>0</v>
      </c>
      <c r="K128" s="161">
        <f>ROUND(E128*J128,5)</f>
        <v>0</v>
      </c>
      <c r="L128" s="161">
        <v>0</v>
      </c>
      <c r="M128" s="161">
        <f>ROUND(E128*L128,5)</f>
        <v>0</v>
      </c>
      <c r="N128" s="161"/>
      <c r="O128" s="161"/>
      <c r="P128" s="162">
        <v>0.49</v>
      </c>
      <c r="Q128" s="161">
        <f>ROUND(E128*P128,2)</f>
        <v>3.43</v>
      </c>
      <c r="R128" s="151"/>
      <c r="S128" s="151"/>
      <c r="T128" s="151"/>
      <c r="U128" s="151"/>
      <c r="V128" s="151"/>
      <c r="W128" s="151"/>
      <c r="X128" s="151"/>
      <c r="Y128" s="151"/>
      <c r="Z128" s="151"/>
      <c r="AA128" s="151" t="s">
        <v>118</v>
      </c>
      <c r="AB128" s="151"/>
      <c r="AC128" s="151"/>
      <c r="AD128" s="151"/>
      <c r="AE128" s="151"/>
      <c r="AF128" s="151"/>
      <c r="AG128" s="151"/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151"/>
      <c r="AW128" s="151"/>
      <c r="AX128" s="151"/>
      <c r="AY128" s="151"/>
      <c r="AZ128" s="151"/>
      <c r="BA128" s="151"/>
      <c r="BB128" s="151"/>
      <c r="BC128" s="151"/>
      <c r="BD128" s="151"/>
    </row>
    <row r="129" spans="1:56" x14ac:dyDescent="0.25">
      <c r="A129" s="153" t="s">
        <v>113</v>
      </c>
      <c r="B129" s="160" t="s">
        <v>84</v>
      </c>
      <c r="C129" s="187" t="s">
        <v>85</v>
      </c>
      <c r="D129" s="164"/>
      <c r="E129" s="168"/>
      <c r="F129" s="171"/>
      <c r="G129" s="171">
        <f>SUMIF(AA130:AA130,"&lt;&gt;NOR",G130:G130)</f>
        <v>0</v>
      </c>
      <c r="H129" s="171"/>
      <c r="I129" s="171">
        <f>SUM(I130:I130)</f>
        <v>0</v>
      </c>
      <c r="J129" s="164"/>
      <c r="K129" s="164">
        <f>SUM(K130:K130)</f>
        <v>0</v>
      </c>
      <c r="L129" s="164"/>
      <c r="M129" s="164">
        <f>SUM(M130:M130)</f>
        <v>0</v>
      </c>
      <c r="N129" s="164"/>
      <c r="O129" s="164"/>
      <c r="P129" s="165"/>
      <c r="Q129" s="164">
        <f>SUM(Q130:Q130)</f>
        <v>292.60000000000002</v>
      </c>
      <c r="AA129" t="s">
        <v>114</v>
      </c>
    </row>
    <row r="130" spans="1:56" outlineLevel="1" x14ac:dyDescent="0.25">
      <c r="A130" s="152">
        <v>57</v>
      </c>
      <c r="B130" s="159" t="s">
        <v>286</v>
      </c>
      <c r="C130" s="185" t="s">
        <v>287</v>
      </c>
      <c r="D130" s="161" t="s">
        <v>202</v>
      </c>
      <c r="E130" s="166">
        <v>760</v>
      </c>
      <c r="F130" s="169">
        <v>0</v>
      </c>
      <c r="G130" s="169">
        <f>E130*F130</f>
        <v>0</v>
      </c>
      <c r="H130" s="169">
        <v>21</v>
      </c>
      <c r="I130" s="169">
        <f>G130*(1+H130/100)</f>
        <v>0</v>
      </c>
      <c r="J130" s="161">
        <v>0</v>
      </c>
      <c r="K130" s="161">
        <f>ROUND(E130*J130,5)</f>
        <v>0</v>
      </c>
      <c r="L130" s="161">
        <v>0</v>
      </c>
      <c r="M130" s="161">
        <f>ROUND(E130*L130,5)</f>
        <v>0</v>
      </c>
      <c r="N130" s="161"/>
      <c r="O130" s="161"/>
      <c r="P130" s="162">
        <v>0.38500000000000001</v>
      </c>
      <c r="Q130" s="161">
        <f>ROUND(E130*P130,2)</f>
        <v>292.60000000000002</v>
      </c>
      <c r="R130" s="151"/>
      <c r="S130" s="151"/>
      <c r="T130" s="151"/>
      <c r="U130" s="151"/>
      <c r="V130" s="151"/>
      <c r="W130" s="151"/>
      <c r="X130" s="151"/>
      <c r="Y130" s="151"/>
      <c r="Z130" s="151"/>
      <c r="AA130" s="151" t="s">
        <v>118</v>
      </c>
      <c r="AB130" s="151"/>
      <c r="AC130" s="151"/>
      <c r="AD130" s="151"/>
      <c r="AE130" s="151"/>
      <c r="AF130" s="151"/>
      <c r="AG130" s="151"/>
      <c r="AH130" s="151"/>
      <c r="AI130" s="151"/>
      <c r="AJ130" s="151"/>
      <c r="AK130" s="151"/>
      <c r="AL130" s="151"/>
      <c r="AM130" s="151"/>
      <c r="AN130" s="151"/>
      <c r="AO130" s="151"/>
      <c r="AP130" s="151"/>
      <c r="AQ130" s="151"/>
      <c r="AR130" s="151"/>
      <c r="AS130" s="151"/>
      <c r="AT130" s="151"/>
      <c r="AU130" s="151"/>
      <c r="AV130" s="151"/>
      <c r="AW130" s="151"/>
      <c r="AX130" s="151"/>
      <c r="AY130" s="151"/>
      <c r="AZ130" s="151"/>
      <c r="BA130" s="151"/>
      <c r="BB130" s="151"/>
      <c r="BC130" s="151"/>
      <c r="BD130" s="151"/>
    </row>
    <row r="131" spans="1:56" x14ac:dyDescent="0.25">
      <c r="A131" s="153" t="s">
        <v>113</v>
      </c>
      <c r="B131" s="160" t="s">
        <v>86</v>
      </c>
      <c r="C131" s="187" t="s">
        <v>87</v>
      </c>
      <c r="D131" s="164"/>
      <c r="E131" s="168"/>
      <c r="F131" s="171"/>
      <c r="G131" s="171">
        <f>G132+G133</f>
        <v>0</v>
      </c>
      <c r="H131" s="171"/>
      <c r="I131" s="171">
        <f>SUM(I132:I133)</f>
        <v>0</v>
      </c>
      <c r="J131" s="164"/>
      <c r="K131" s="164">
        <f>SUM(K132:K133)</f>
        <v>0</v>
      </c>
      <c r="L131" s="164"/>
      <c r="M131" s="164">
        <f>SUM(M132:M133)</f>
        <v>0</v>
      </c>
      <c r="N131" s="164"/>
      <c r="O131" s="164"/>
      <c r="P131" s="165"/>
      <c r="Q131" s="164">
        <f>SUM(Q132:Q133)</f>
        <v>0</v>
      </c>
      <c r="AA131" t="s">
        <v>114</v>
      </c>
    </row>
    <row r="132" spans="1:56" outlineLevel="1" x14ac:dyDescent="0.25">
      <c r="A132" s="152">
        <v>58</v>
      </c>
      <c r="B132" s="159" t="s">
        <v>288</v>
      </c>
      <c r="C132" s="185" t="s">
        <v>289</v>
      </c>
      <c r="D132" s="161" t="s">
        <v>0</v>
      </c>
      <c r="E132" s="166">
        <v>38</v>
      </c>
      <c r="F132" s="169">
        <v>0</v>
      </c>
      <c r="G132" s="169">
        <f>E132*F132</f>
        <v>0</v>
      </c>
      <c r="H132" s="169">
        <v>21</v>
      </c>
      <c r="I132" s="169">
        <f>G132*(1+H132/100)</f>
        <v>0</v>
      </c>
      <c r="J132" s="161">
        <v>0</v>
      </c>
      <c r="K132" s="161">
        <f>ROUND(E132*J132,5)</f>
        <v>0</v>
      </c>
      <c r="L132" s="161">
        <v>0</v>
      </c>
      <c r="M132" s="161">
        <f>ROUND(E132*L132,5)</f>
        <v>0</v>
      </c>
      <c r="N132" s="161"/>
      <c r="O132" s="161"/>
      <c r="P132" s="162">
        <v>0</v>
      </c>
      <c r="Q132" s="161">
        <f>ROUND(E132*P132,2)</f>
        <v>0</v>
      </c>
      <c r="R132" s="151"/>
      <c r="S132" s="151"/>
      <c r="T132" s="151"/>
      <c r="U132" s="151"/>
      <c r="V132" s="151"/>
      <c r="W132" s="151"/>
      <c r="X132" s="151"/>
      <c r="Y132" s="151"/>
      <c r="Z132" s="151"/>
      <c r="AA132" s="151" t="s">
        <v>118</v>
      </c>
      <c r="AB132" s="151"/>
      <c r="AC132" s="151"/>
      <c r="AD132" s="151"/>
      <c r="AE132" s="151"/>
      <c r="AF132" s="151"/>
      <c r="AG132" s="151"/>
      <c r="AH132" s="151"/>
      <c r="AI132" s="151"/>
      <c r="AJ132" s="151"/>
      <c r="AK132" s="151"/>
      <c r="AL132" s="151"/>
      <c r="AM132" s="151"/>
      <c r="AN132" s="151"/>
      <c r="AO132" s="151"/>
      <c r="AP132" s="151"/>
      <c r="AQ132" s="151"/>
      <c r="AR132" s="151"/>
      <c r="AS132" s="151"/>
      <c r="AT132" s="151"/>
      <c r="AU132" s="151"/>
      <c r="AV132" s="151"/>
      <c r="AW132" s="151"/>
      <c r="AX132" s="151"/>
      <c r="AY132" s="151"/>
      <c r="AZ132" s="151"/>
      <c r="BA132" s="151"/>
      <c r="BB132" s="151"/>
      <c r="BC132" s="151"/>
      <c r="BD132" s="151"/>
    </row>
    <row r="133" spans="1:56" outlineLevel="1" x14ac:dyDescent="0.25">
      <c r="A133" s="152">
        <v>59</v>
      </c>
      <c r="B133" s="159" t="s">
        <v>66</v>
      </c>
      <c r="C133" s="185" t="s">
        <v>290</v>
      </c>
      <c r="D133" s="161" t="s">
        <v>224</v>
      </c>
      <c r="E133" s="166">
        <v>1</v>
      </c>
      <c r="F133" s="169">
        <v>0</v>
      </c>
      <c r="G133" s="169">
        <f>E133*F133</f>
        <v>0</v>
      </c>
      <c r="H133" s="169">
        <v>21</v>
      </c>
      <c r="I133" s="169">
        <f>G133*(1+H133/100)</f>
        <v>0</v>
      </c>
      <c r="J133" s="161">
        <v>0</v>
      </c>
      <c r="K133" s="161">
        <f>ROUND(E133*J133,5)</f>
        <v>0</v>
      </c>
      <c r="L133" s="161">
        <v>0</v>
      </c>
      <c r="M133" s="161">
        <f>ROUND(E133*L133,5)</f>
        <v>0</v>
      </c>
      <c r="N133" s="161"/>
      <c r="O133" s="161"/>
      <c r="P133" s="162">
        <v>0</v>
      </c>
      <c r="Q133" s="161">
        <f>ROUND(E133*P133,2)</f>
        <v>0</v>
      </c>
      <c r="R133" s="151"/>
      <c r="S133" s="151"/>
      <c r="T133" s="151"/>
      <c r="U133" s="151"/>
      <c r="V133" s="151"/>
      <c r="W133" s="151"/>
      <c r="X133" s="151"/>
      <c r="Y133" s="151"/>
      <c r="Z133" s="151"/>
      <c r="AA133" s="151" t="s">
        <v>118</v>
      </c>
      <c r="AB133" s="151"/>
      <c r="AC133" s="151"/>
      <c r="AD133" s="151"/>
      <c r="AE133" s="151"/>
      <c r="AF133" s="151"/>
      <c r="AG133" s="151"/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151"/>
      <c r="AW133" s="151"/>
      <c r="AX133" s="151"/>
      <c r="AY133" s="151"/>
      <c r="AZ133" s="151"/>
      <c r="BA133" s="151"/>
      <c r="BB133" s="151"/>
      <c r="BC133" s="151"/>
      <c r="BD133" s="151"/>
    </row>
    <row r="134" spans="1:56" x14ac:dyDescent="0.25">
      <c r="A134" s="153" t="s">
        <v>113</v>
      </c>
      <c r="B134" s="160" t="s">
        <v>88</v>
      </c>
      <c r="C134" s="187" t="s">
        <v>26</v>
      </c>
      <c r="D134" s="164"/>
      <c r="E134" s="168"/>
      <c r="F134" s="171"/>
      <c r="G134" s="171">
        <f>G135+G136</f>
        <v>0</v>
      </c>
      <c r="H134" s="171"/>
      <c r="I134" s="171">
        <f>SUM(I135:I136)</f>
        <v>0</v>
      </c>
      <c r="J134" s="164"/>
      <c r="K134" s="164">
        <f>SUM(K135:K136)</f>
        <v>0</v>
      </c>
      <c r="L134" s="164"/>
      <c r="M134" s="164">
        <f>SUM(M135:M136)</f>
        <v>0</v>
      </c>
      <c r="N134" s="164"/>
      <c r="O134" s="164"/>
      <c r="P134" s="165"/>
      <c r="Q134" s="164">
        <f>SUM(Q135:Q136)</f>
        <v>0</v>
      </c>
      <c r="AA134" t="s">
        <v>114</v>
      </c>
    </row>
    <row r="135" spans="1:56" outlineLevel="1" x14ac:dyDescent="0.25">
      <c r="A135" s="152">
        <v>60</v>
      </c>
      <c r="B135" s="159" t="s">
        <v>291</v>
      </c>
      <c r="C135" s="185" t="s">
        <v>292</v>
      </c>
      <c r="D135" s="161" t="s">
        <v>293</v>
      </c>
      <c r="E135" s="166">
        <v>1</v>
      </c>
      <c r="F135" s="169">
        <v>0</v>
      </c>
      <c r="G135" s="169">
        <f>E135*F135</f>
        <v>0</v>
      </c>
      <c r="H135" s="169">
        <v>21</v>
      </c>
      <c r="I135" s="169">
        <f>G135*(1+H135/100)</f>
        <v>0</v>
      </c>
      <c r="J135" s="161">
        <v>0</v>
      </c>
      <c r="K135" s="161">
        <f>ROUND(E135*J135,5)</f>
        <v>0</v>
      </c>
      <c r="L135" s="161">
        <v>0</v>
      </c>
      <c r="M135" s="161">
        <f>ROUND(E135*L135,5)</f>
        <v>0</v>
      </c>
      <c r="N135" s="161"/>
      <c r="O135" s="161"/>
      <c r="P135" s="162">
        <v>0</v>
      </c>
      <c r="Q135" s="161">
        <f>ROUND(E135*P135,2)</f>
        <v>0</v>
      </c>
      <c r="R135" s="151"/>
      <c r="S135" s="151"/>
      <c r="T135" s="151"/>
      <c r="U135" s="151"/>
      <c r="V135" s="151"/>
      <c r="W135" s="151"/>
      <c r="X135" s="151"/>
      <c r="Y135" s="151"/>
      <c r="Z135" s="151"/>
      <c r="AA135" s="151" t="s">
        <v>118</v>
      </c>
      <c r="AB135" s="151"/>
      <c r="AC135" s="151"/>
      <c r="AD135" s="151"/>
      <c r="AE135" s="151"/>
      <c r="AF135" s="151"/>
      <c r="AG135" s="151"/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151"/>
      <c r="AW135" s="151"/>
      <c r="AX135" s="151"/>
      <c r="AY135" s="151"/>
      <c r="AZ135" s="151"/>
      <c r="BA135" s="151"/>
      <c r="BB135" s="151"/>
      <c r="BC135" s="151"/>
      <c r="BD135" s="151"/>
    </row>
    <row r="136" spans="1:56" outlineLevel="1" x14ac:dyDescent="0.25">
      <c r="A136" s="179">
        <v>61</v>
      </c>
      <c r="B136" s="180" t="s">
        <v>294</v>
      </c>
      <c r="C136" s="188" t="s">
        <v>295</v>
      </c>
      <c r="D136" s="181" t="s">
        <v>293</v>
      </c>
      <c r="E136" s="182">
        <v>1</v>
      </c>
      <c r="F136" s="183">
        <v>0</v>
      </c>
      <c r="G136" s="183">
        <f>E136*F136</f>
        <v>0</v>
      </c>
      <c r="H136" s="183">
        <v>21</v>
      </c>
      <c r="I136" s="183">
        <f>G136*(1+H136/100)</f>
        <v>0</v>
      </c>
      <c r="J136" s="181">
        <v>0</v>
      </c>
      <c r="K136" s="181">
        <f>ROUND(E136*J136,5)</f>
        <v>0</v>
      </c>
      <c r="L136" s="181">
        <v>0</v>
      </c>
      <c r="M136" s="181">
        <f>ROUND(E136*L136,5)</f>
        <v>0</v>
      </c>
      <c r="N136" s="181"/>
      <c r="O136" s="181"/>
      <c r="P136" s="184">
        <v>0</v>
      </c>
      <c r="Q136" s="181">
        <f>ROUND(E136*P136,2)</f>
        <v>0</v>
      </c>
      <c r="R136" s="151"/>
      <c r="S136" s="151"/>
      <c r="T136" s="151"/>
      <c r="U136" s="151"/>
      <c r="V136" s="151"/>
      <c r="W136" s="151"/>
      <c r="X136" s="151"/>
      <c r="Y136" s="151"/>
      <c r="Z136" s="151"/>
      <c r="AA136" s="151" t="s">
        <v>118</v>
      </c>
      <c r="AB136" s="151"/>
      <c r="AC136" s="151"/>
      <c r="AD136" s="151"/>
      <c r="AE136" s="151"/>
      <c r="AF136" s="151"/>
      <c r="AG136" s="151"/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151"/>
      <c r="BC136" s="151"/>
      <c r="BD136" s="151"/>
    </row>
    <row r="137" spans="1:56" x14ac:dyDescent="0.25">
      <c r="A137" s="6"/>
      <c r="B137" s="7" t="s">
        <v>157</v>
      </c>
      <c r="C137" s="189" t="s">
        <v>157</v>
      </c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Y137">
        <v>15</v>
      </c>
      <c r="Z137">
        <v>21</v>
      </c>
    </row>
    <row r="138" spans="1:56" x14ac:dyDescent="0.25">
      <c r="C138" s="190"/>
      <c r="AA138" t="s">
        <v>296</v>
      </c>
    </row>
    <row r="140" spans="1:56" x14ac:dyDescent="0.25">
      <c r="G140" s="94"/>
    </row>
    <row r="141" spans="1:56" x14ac:dyDescent="0.25">
      <c r="G141" s="94"/>
    </row>
    <row r="142" spans="1:56" x14ac:dyDescent="0.25">
      <c r="G142" s="94"/>
    </row>
  </sheetData>
  <mergeCells count="57">
    <mergeCell ref="C25:G25"/>
    <mergeCell ref="A1:G1"/>
    <mergeCell ref="C2:G2"/>
    <mergeCell ref="C3:G3"/>
    <mergeCell ref="C4:G4"/>
    <mergeCell ref="C15:G15"/>
    <mergeCell ref="C16:G16"/>
    <mergeCell ref="C18:G18"/>
    <mergeCell ref="C19:G19"/>
    <mergeCell ref="C21:G21"/>
    <mergeCell ref="C23:G23"/>
    <mergeCell ref="C24:G24"/>
    <mergeCell ref="C45:G45"/>
    <mergeCell ref="C26:G26"/>
    <mergeCell ref="C27:G27"/>
    <mergeCell ref="C28:G28"/>
    <mergeCell ref="C31:G31"/>
    <mergeCell ref="C34:G34"/>
    <mergeCell ref="C36:G36"/>
    <mergeCell ref="C37:G37"/>
    <mergeCell ref="C38:G38"/>
    <mergeCell ref="C39:G39"/>
    <mergeCell ref="C43:G43"/>
    <mergeCell ref="C44:G44"/>
    <mergeCell ref="C71:G71"/>
    <mergeCell ref="C51:G51"/>
    <mergeCell ref="C53:G53"/>
    <mergeCell ref="C55:G55"/>
    <mergeCell ref="C56:G56"/>
    <mergeCell ref="C59:G59"/>
    <mergeCell ref="C60:G60"/>
    <mergeCell ref="C62:G62"/>
    <mergeCell ref="C63:G63"/>
    <mergeCell ref="C66:G66"/>
    <mergeCell ref="C67:G67"/>
    <mergeCell ref="C70:G70"/>
    <mergeCell ref="C103:G103"/>
    <mergeCell ref="C73:G73"/>
    <mergeCell ref="C74:G74"/>
    <mergeCell ref="C75:G75"/>
    <mergeCell ref="C77:G77"/>
    <mergeCell ref="C78:G78"/>
    <mergeCell ref="C79:G79"/>
    <mergeCell ref="C85:G85"/>
    <mergeCell ref="C87:G87"/>
    <mergeCell ref="C89:G89"/>
    <mergeCell ref="C95:G95"/>
    <mergeCell ref="C98:G98"/>
    <mergeCell ref="C119:G119"/>
    <mergeCell ref="C120:G120"/>
    <mergeCell ref="C126:G126"/>
    <mergeCell ref="C105:G105"/>
    <mergeCell ref="C106:G106"/>
    <mergeCell ref="C109:G109"/>
    <mergeCell ref="C110:G110"/>
    <mergeCell ref="C117:G117"/>
    <mergeCell ref="C118:G118"/>
  </mergeCells>
  <pageMargins left="0.59055118110236204" right="0.39370078740157499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starostka</cp:lastModifiedBy>
  <cp:lastPrinted>2020-05-07T07:57:05Z</cp:lastPrinted>
  <dcterms:created xsi:type="dcterms:W3CDTF">2009-04-08T07:15:50Z</dcterms:created>
  <dcterms:modified xsi:type="dcterms:W3CDTF">2020-05-12T09:35:34Z</dcterms:modified>
</cp:coreProperties>
</file>